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5\Financial Sector\Banks\"/>
    </mc:Choice>
  </mc:AlternateContent>
  <xr:revisionPtr revIDLastSave="0" documentId="13_ncr:1_{6E70A4FC-31F9-43EF-88E7-D603641028E8}" xr6:coauthVersionLast="36" xr6:coauthVersionMax="47" xr10:uidLastSave="{00000000-0000-0000-0000-000000000000}"/>
  <bookViews>
    <workbookView xWindow="0" yWindow="0" windowWidth="19200" windowHeight="10965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M40" i="2" l="1"/>
  <c r="D40" i="2"/>
  <c r="E40" i="2"/>
  <c r="F40" i="2"/>
  <c r="G40" i="2"/>
  <c r="H40" i="2"/>
  <c r="I40" i="2"/>
  <c r="J40" i="2"/>
  <c r="K40" i="2"/>
  <c r="L40" i="2"/>
  <c r="C40" i="2"/>
  <c r="B40" i="2"/>
  <c r="M18" i="2" l="1"/>
  <c r="L11" i="2" l="1"/>
  <c r="K11" i="2"/>
  <c r="J11" i="2"/>
  <c r="I11" i="2"/>
  <c r="H11" i="2"/>
  <c r="G11" i="2"/>
  <c r="F11" i="2"/>
  <c r="E11" i="2"/>
  <c r="D11" i="2"/>
  <c r="C11" i="2"/>
  <c r="B11" i="2"/>
  <c r="B39" i="2" l="1"/>
  <c r="C39" i="2"/>
  <c r="D39" i="2"/>
  <c r="E39" i="2"/>
  <c r="F39" i="2"/>
  <c r="G39" i="2"/>
  <c r="H39" i="2"/>
  <c r="I39" i="2"/>
  <c r="J39" i="2"/>
  <c r="K39" i="2"/>
  <c r="L39" i="2"/>
  <c r="B41" i="2"/>
  <c r="C41" i="2"/>
  <c r="D41" i="2"/>
  <c r="E41" i="2"/>
  <c r="F41" i="2"/>
  <c r="G41" i="2"/>
  <c r="H41" i="2"/>
  <c r="I41" i="2"/>
  <c r="J41" i="2"/>
  <c r="K41" i="2"/>
  <c r="L41" i="2"/>
  <c r="M39" i="2"/>
  <c r="B35" i="2"/>
  <c r="C35" i="2"/>
  <c r="D35" i="2"/>
  <c r="E35" i="2"/>
  <c r="F35" i="2"/>
  <c r="G35" i="2"/>
  <c r="H35" i="2"/>
  <c r="I35" i="2"/>
  <c r="J35" i="2"/>
  <c r="K35" i="2"/>
  <c r="L35" i="2"/>
  <c r="B36" i="2"/>
  <c r="C36" i="2"/>
  <c r="D36" i="2"/>
  <c r="E36" i="2"/>
  <c r="F36" i="2"/>
  <c r="G36" i="2"/>
  <c r="H36" i="2"/>
  <c r="I36" i="2"/>
  <c r="J36" i="2"/>
  <c r="K36" i="2"/>
  <c r="L36" i="2"/>
  <c r="B37" i="2"/>
  <c r="C37" i="2"/>
  <c r="D37" i="2"/>
  <c r="E37" i="2"/>
  <c r="F37" i="2"/>
  <c r="G37" i="2"/>
  <c r="H37" i="2"/>
  <c r="I37" i="2"/>
  <c r="J37" i="2"/>
  <c r="K37" i="2"/>
  <c r="L37" i="2"/>
  <c r="B30" i="2"/>
  <c r="C30" i="2"/>
  <c r="D30" i="2"/>
  <c r="E30" i="2"/>
  <c r="F30" i="2"/>
  <c r="G30" i="2"/>
  <c r="H30" i="2"/>
  <c r="I30" i="2"/>
  <c r="J30" i="2"/>
  <c r="K30" i="2"/>
  <c r="L30" i="2"/>
  <c r="B31" i="2"/>
  <c r="C31" i="2"/>
  <c r="D31" i="2"/>
  <c r="E31" i="2"/>
  <c r="F31" i="2"/>
  <c r="G31" i="2"/>
  <c r="H31" i="2"/>
  <c r="I31" i="2"/>
  <c r="J31" i="2"/>
  <c r="K31" i="2"/>
  <c r="L31" i="2"/>
  <c r="B32" i="2"/>
  <c r="C32" i="2"/>
  <c r="D32" i="2"/>
  <c r="E32" i="2"/>
  <c r="F32" i="2"/>
  <c r="G32" i="2"/>
  <c r="H32" i="2"/>
  <c r="I32" i="2"/>
  <c r="J32" i="2"/>
  <c r="K32" i="2"/>
  <c r="L32" i="2"/>
  <c r="B33" i="2"/>
  <c r="C33" i="2"/>
  <c r="D33" i="2"/>
  <c r="E33" i="2"/>
  <c r="F33" i="2"/>
  <c r="G33" i="2"/>
  <c r="H33" i="2"/>
  <c r="I33" i="2"/>
  <c r="J33" i="2"/>
  <c r="K33" i="2"/>
  <c r="L33" i="2"/>
  <c r="B23" i="2" l="1"/>
  <c r="C23" i="2"/>
  <c r="D23" i="2"/>
  <c r="E23" i="2"/>
  <c r="F23" i="2"/>
  <c r="G23" i="2"/>
  <c r="H23" i="2"/>
  <c r="I23" i="2"/>
  <c r="J23" i="2"/>
  <c r="K23" i="2"/>
  <c r="L23" i="2"/>
  <c r="B24" i="2"/>
  <c r="C24" i="2"/>
  <c r="D24" i="2"/>
  <c r="E24" i="2"/>
  <c r="F24" i="2"/>
  <c r="G24" i="2"/>
  <c r="H24" i="2"/>
  <c r="I24" i="2"/>
  <c r="J24" i="2"/>
  <c r="K24" i="2"/>
  <c r="L24" i="2"/>
  <c r="B25" i="2"/>
  <c r="C25" i="2"/>
  <c r="D25" i="2"/>
  <c r="E25" i="2"/>
  <c r="F25" i="2"/>
  <c r="G25" i="2"/>
  <c r="H25" i="2"/>
  <c r="I25" i="2"/>
  <c r="J25" i="2"/>
  <c r="K25" i="2"/>
  <c r="L25" i="2"/>
  <c r="B26" i="2"/>
  <c r="C26" i="2"/>
  <c r="D26" i="2"/>
  <c r="E26" i="2"/>
  <c r="F26" i="2"/>
  <c r="G26" i="2"/>
  <c r="H26" i="2"/>
  <c r="I26" i="2"/>
  <c r="J26" i="2"/>
  <c r="K26" i="2"/>
  <c r="L26" i="2"/>
  <c r="B27" i="2"/>
  <c r="C27" i="2"/>
  <c r="D27" i="2"/>
  <c r="E27" i="2"/>
  <c r="F27" i="2"/>
  <c r="G27" i="2"/>
  <c r="H27" i="2"/>
  <c r="I27" i="2"/>
  <c r="J27" i="2"/>
  <c r="K27" i="2"/>
  <c r="L27" i="2"/>
  <c r="B28" i="2"/>
  <c r="C28" i="2"/>
  <c r="D28" i="2"/>
  <c r="E28" i="2"/>
  <c r="F28" i="2"/>
  <c r="G28" i="2"/>
  <c r="H28" i="2"/>
  <c r="I28" i="2"/>
  <c r="J28" i="2"/>
  <c r="K28" i="2"/>
  <c r="L28" i="2"/>
  <c r="C17" i="2" l="1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B21" i="2"/>
  <c r="B20" i="2"/>
  <c r="B19" i="2"/>
  <c r="B18" i="2"/>
  <c r="B17" i="2"/>
  <c r="M41" i="2" l="1"/>
  <c r="M37" i="2"/>
  <c r="M36" i="2"/>
  <c r="M35" i="2"/>
  <c r="M33" i="2"/>
  <c r="M32" i="2"/>
  <c r="M31" i="2"/>
  <c r="M30" i="2"/>
  <c r="M28" i="2"/>
  <c r="M27" i="2"/>
  <c r="M26" i="2"/>
  <c r="M25" i="2"/>
  <c r="M24" i="2" l="1"/>
  <c r="M23" i="2"/>
</calcChain>
</file>

<file path=xl/sharedStrings.xml><?xml version="1.0" encoding="utf-8"?>
<sst xmlns="http://schemas.openxmlformats.org/spreadsheetml/2006/main" count="300" uniqueCount="271">
  <si>
    <t>ARAB BANKING CORPORATION /(JORDAN)</t>
  </si>
  <si>
    <t>ARAB JORDAN INVESTMENT BANK</t>
  </si>
  <si>
    <t>BANK AL ETIHAD</t>
  </si>
  <si>
    <t>BANK OF JORDAN</t>
  </si>
  <si>
    <t>CAIRO AMMAN BANK</t>
  </si>
  <si>
    <t>CAPITAL BANK OF JORDAN</t>
  </si>
  <si>
    <t>INVEST BANK</t>
  </si>
  <si>
    <t>JORDAN AHLI BANK</t>
  </si>
  <si>
    <t>JORDAN KUWAIT BANK</t>
  </si>
  <si>
    <t>THE HOUSING BANK FOR TRADE AND FINANCE</t>
  </si>
  <si>
    <t>البنك الاردني الكويتي</t>
  </si>
  <si>
    <t>البنك التجاري الأردني</t>
  </si>
  <si>
    <t>JORDAN COMMERCIAL  BANK</t>
  </si>
  <si>
    <t>بنك الاسكان للتجارة والتمويل</t>
  </si>
  <si>
    <t xml:space="preserve"> بنك الاستثمار العربي الاردني</t>
  </si>
  <si>
    <t>بنك الإتحاد</t>
  </si>
  <si>
    <t>بنك المؤسسة العربية المصرفية/الاردن</t>
  </si>
  <si>
    <t>البنك الاستثماري</t>
  </si>
  <si>
    <t>بنك المال الأردني</t>
  </si>
  <si>
    <t>بنك القاهرة عمان</t>
  </si>
  <si>
    <t>بنك الاردن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</si>
  <si>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</si>
  <si>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</si>
  <si>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</si>
  <si>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</si>
  <si>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</si>
  <si>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</si>
  <si>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Value Traded (JD)</t>
  </si>
  <si>
    <t>No. of Shares Traded</t>
  </si>
  <si>
    <t>No. of Transactions</t>
  </si>
  <si>
    <t>No. of Subscribed Shares</t>
  </si>
  <si>
    <t>Fiscal Year Ended</t>
  </si>
  <si>
    <t>عدد الأسهم المتداولة</t>
  </si>
  <si>
    <t>عدد العقود المنفذة</t>
  </si>
  <si>
    <t xml:space="preserve">عدد الأسهم المكتتب بها </t>
  </si>
  <si>
    <t>تاريخ انتهاء السنة المالية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</si>
  <si>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</si>
  <si>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</si>
  <si>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</si>
  <si>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</si>
  <si>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(حجم التداول (دينار</t>
  </si>
  <si>
    <t>Financial Ratios</t>
  </si>
  <si>
    <t xml:space="preserve">النسب المالية </t>
  </si>
  <si>
    <t>Turnover Ratio %</t>
  </si>
  <si>
    <t>Earning Per Share (JD)</t>
  </si>
  <si>
    <t>Book Value Per Share (JD)</t>
  </si>
  <si>
    <t>Price Earnings Ratio (Times)</t>
  </si>
  <si>
    <t>Price to Book Value (Times)</t>
  </si>
  <si>
    <t>العائد على مجموع الموجودات %</t>
  </si>
  <si>
    <t xml:space="preserve">العائد على حقوق المساهمين % </t>
  </si>
  <si>
    <t>Equity Ratio %</t>
  </si>
  <si>
    <t>صافي التسهيلات/ اجمالي الودائع %</t>
  </si>
  <si>
    <t xml:space="preserve">Return On Assets % </t>
  </si>
  <si>
    <t xml:space="preserve">Return On Equity % </t>
  </si>
  <si>
    <t xml:space="preserve">Net Interest and Commissions Income / Total Income % </t>
  </si>
  <si>
    <t>Credit Interest / Credit Facilities, Net %</t>
  </si>
  <si>
    <t>Net Income / Total Income %</t>
  </si>
  <si>
    <t>Total Income / Total Assets %</t>
  </si>
  <si>
    <t>Shareholders Equity / Total Deposits%</t>
  </si>
  <si>
    <t>Debt Ratio %</t>
  </si>
  <si>
    <t>Total Deposits / Total Assets%</t>
  </si>
  <si>
    <t>Net Credit Facilities to Total Assets%</t>
  </si>
  <si>
    <t>Net Credit Facilities to Total Deposits%</t>
  </si>
  <si>
    <t>Shareholders Equity to Credit Facilities, Net%</t>
  </si>
  <si>
    <t>Quick Ratio (Times)</t>
  </si>
  <si>
    <t>Cash &amp; Investments to Total Deposits%</t>
  </si>
  <si>
    <t>Cash + Trading Investments / Total Deposits (Times)</t>
  </si>
  <si>
    <t>البنك الاهلي الاردني</t>
  </si>
  <si>
    <t>القيمة السوقية الى القيمة الدفترية (مره)</t>
  </si>
  <si>
    <t>(نسبة السيولة (مره</t>
  </si>
  <si>
    <t>النقد + الاستثمارات/ اجمالي الودائع %</t>
  </si>
  <si>
    <t>حقوق المساهمين/ صافي التسهيلات %</t>
  </si>
  <si>
    <t>صافي التسهيلات الى مجموع الموجودات %</t>
  </si>
  <si>
    <t>نسبة الملكية %</t>
  </si>
  <si>
    <t>نسبة المديونية %</t>
  </si>
  <si>
    <t>معدل دوران السهم %</t>
  </si>
  <si>
    <t>عائد السهم الواحد (دينار)</t>
  </si>
  <si>
    <t>القيمة الدفترية للسهم الواحد (دينار)</t>
  </si>
  <si>
    <t>القيمة السوقية الى العائد (مره)</t>
  </si>
  <si>
    <t>صافي الربح/ اجمالي الدخل %</t>
  </si>
  <si>
    <t>اجمالي الودائع/ مجموع الموجودات %</t>
  </si>
  <si>
    <t>حقوق المساهمين/ اجمالي الودائع %</t>
  </si>
  <si>
    <t>الفوائد الدائنة/ صافي التسهيلات %</t>
  </si>
  <si>
    <t>اجمالي الدخل/ الموجودات %</t>
  </si>
  <si>
    <t>صافي الفوائد والعمولات/ اجمالي الدخل %</t>
  </si>
  <si>
    <t>النقد + موجودات مالية  بالقيمة العادلة من خلال قائمة الدخل/ اجمالي الودائع (مره)</t>
  </si>
  <si>
    <t>البنك العربي (ش.م.ع)</t>
  </si>
  <si>
    <t>النقد والأرصدة النقدية لدى البنوك المركزية</t>
  </si>
  <si>
    <t>أرصدة لدى بنوك ومؤسسات مصرفية</t>
  </si>
  <si>
    <t>ايداعات لدى بنوك ومؤسسات مصرفية</t>
  </si>
  <si>
    <t>موجودات مالية بالقيمة العادلة من خلال قائمة الدخل</t>
  </si>
  <si>
    <t>موجودات مالية بالقيمة العادلة من خلال الدخل الشامل الاخر</t>
  </si>
  <si>
    <t>موجودات مالية بالتكلفة المطفأة</t>
  </si>
  <si>
    <t>موجودات مالية مرهونة</t>
  </si>
  <si>
    <t>مشتقات مالية - قيمة عادلة موجبة</t>
  </si>
  <si>
    <t>تسهيلات ائتمانية مباشرة - بالصافي</t>
  </si>
  <si>
    <t>الاستثمارات في الشركات التابعة والمشاريع المشتركة والشركات الحليفة</t>
  </si>
  <si>
    <t>ممتلكات ومعدات - بالصافي</t>
  </si>
  <si>
    <t>موجودات غير ملموسة</t>
  </si>
  <si>
    <t>الموجودات الضريبية المتداولة</t>
  </si>
  <si>
    <t>ذمم مدينة مستحقة على اطراف ذات علاقة</t>
  </si>
  <si>
    <t>الموجودات غير المتداولة أو مجموعات التصرف المصنفة على أنه محتفظ بها برسم البيع أو المحتفظ بها لتوزيعها على المالكين</t>
  </si>
  <si>
    <t>موجودات أخرى</t>
  </si>
  <si>
    <t>مجموع الموجودات</t>
  </si>
  <si>
    <t>ودائع بنوك ومؤسسات مصرفية</t>
  </si>
  <si>
    <t>ودائع من العملاء</t>
  </si>
  <si>
    <t>تأمينات نقدية</t>
  </si>
  <si>
    <t>مطلوبات مالية أخرى</t>
  </si>
  <si>
    <t>مشتقات مالية - قيمة عادلة سالبة</t>
  </si>
  <si>
    <t>اموال مقترضة</t>
  </si>
  <si>
    <t>اسناد قرض</t>
  </si>
  <si>
    <t>قروض ثانوية</t>
  </si>
  <si>
    <t>مخصصات أخرى</t>
  </si>
  <si>
    <t>مخصص ضريبة الدخل</t>
  </si>
  <si>
    <t>مطلوبات ضريبية مؤجلة</t>
  </si>
  <si>
    <t>ذمم دائنة لأطراف ذات علاقة</t>
  </si>
  <si>
    <t>المطلوبات الاخرى</t>
  </si>
  <si>
    <t>مجموع المطلوبات</t>
  </si>
  <si>
    <t>رأس المال المكتتب به (المدفوع)</t>
  </si>
  <si>
    <t>علاوة إصدار</t>
  </si>
  <si>
    <t>خصم اصدار</t>
  </si>
  <si>
    <t>أسهم الخزينة</t>
  </si>
  <si>
    <t>احتياطي اجباري</t>
  </si>
  <si>
    <t>إحتياطي المخاطر المصرفية العامة</t>
  </si>
  <si>
    <t>إحتياطي اختياري</t>
  </si>
  <si>
    <t>إحتياطي التقلبات الدورية</t>
  </si>
  <si>
    <t>إحتياطي عام</t>
  </si>
  <si>
    <t>إحتياطي خاص</t>
  </si>
  <si>
    <t>إحتياطي ترجمة عُملات أجنبية</t>
  </si>
  <si>
    <t>إحتياطي القيمة العادلة</t>
  </si>
  <si>
    <t>احتياطيات أخرى</t>
  </si>
  <si>
    <t>أرباح (خسائر) مدورة</t>
  </si>
  <si>
    <t>حصص ملكية أخرى</t>
  </si>
  <si>
    <t>مجموع حقوق مساهمي البنك</t>
  </si>
  <si>
    <t>حقوق غير المسيطرين</t>
  </si>
  <si>
    <t>مجموع حقوق الملكية</t>
  </si>
  <si>
    <t>مجموع المطلوبات وحقوق الملكية</t>
  </si>
  <si>
    <t/>
  </si>
  <si>
    <t>الفوائد الدائنة</t>
  </si>
  <si>
    <t>الفوائد المدينة</t>
  </si>
  <si>
    <t>صافي إيرادات الفوائد</t>
  </si>
  <si>
    <t>صافي ايراد العمولات</t>
  </si>
  <si>
    <t>صافي إيرادات الفوائد والعمولات</t>
  </si>
  <si>
    <t>ارباح (خسائر) عملات أجنبية</t>
  </si>
  <si>
    <t>ارباح (خسائر) موجودات مالية بالقيمة العادلة من خلال قائمة الدخل</t>
  </si>
  <si>
    <t>توزيعات نقدية من موجودات مالية بالقيمة العادلة من خلال الدخل الشامل الاخر</t>
  </si>
  <si>
    <t>أرباح (خسائر) بيع موجودات مالية مدرجة بالتكلفة المطفأة</t>
  </si>
  <si>
    <t>الحصة من أرباح (خسائر) الشركات التابعة والشركات الخاضعة للسيطرة المشتركة والشركات الحليفة المحتسبة باستخدام طريقة حقوق الملكية</t>
  </si>
  <si>
    <t>توزيعات نقدية من ارباح شركات تابعة وحليفة</t>
  </si>
  <si>
    <t>الإيرادات الأخرى</t>
  </si>
  <si>
    <t>مجموع الإيرادات من غير الفوائد والعمولات</t>
  </si>
  <si>
    <t>إجمالي الدخل</t>
  </si>
  <si>
    <t>نفقات الموظفين</t>
  </si>
  <si>
    <t>مصروف الاستهلاك والإطفاء</t>
  </si>
  <si>
    <t>مصاريف أخرى</t>
  </si>
  <si>
    <t>مخصص تدني التسهيلات الإئتمانية المباشرة</t>
  </si>
  <si>
    <t>مخصص تدني موجودات مالية بالتكلفة المطفأة</t>
  </si>
  <si>
    <t>مخصص تدني موجودات مستملكة</t>
  </si>
  <si>
    <t>الوفر في مخصصات متنوعة</t>
  </si>
  <si>
    <t>إجمالي المصروفات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</si>
  <si>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</si>
  <si>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</si>
  <si>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</si>
  <si>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</si>
  <si>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</si>
  <si>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مساهمي البنك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</si>
  <si>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</si>
  <si>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</si>
  <si>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</si>
  <si>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</si>
  <si>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</si>
  <si>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السنة</t>
  </si>
  <si>
    <t>النقد وما في حكمه في نهاية السنة</t>
  </si>
  <si>
    <t>Cash and bank balances at central banks</t>
  </si>
  <si>
    <t>Balances with banks and financial institutions</t>
  </si>
  <si>
    <t>Deposits with banks and financial institutions</t>
  </si>
  <si>
    <t>Financial assets at fair value through profit or loss</t>
  </si>
  <si>
    <t>Financial assets at fair value through other comprehensive income</t>
  </si>
  <si>
    <t>Financial assets at amortized cost - net</t>
  </si>
  <si>
    <t>Financial assets pledged as collateral</t>
  </si>
  <si>
    <t>Financial derivatives - positive fair value</t>
  </si>
  <si>
    <t>Direct credit facilities - net</t>
  </si>
  <si>
    <t>Investments in subsidiaries, joint ventures and associates</t>
  </si>
  <si>
    <t>Property and equipment - net</t>
  </si>
  <si>
    <t>Intangible assets</t>
  </si>
  <si>
    <t>Current tax assets</t>
  </si>
  <si>
    <t>Deferred tax assets    </t>
  </si>
  <si>
    <t>Related parties receivable</t>
  </si>
  <si>
    <t>Non-current assets or disposal groups classified as held for sale or as held for distribution to owners</t>
  </si>
  <si>
    <t>Other assets</t>
  </si>
  <si>
    <t>Total assets</t>
  </si>
  <si>
    <t>Banks' and financial institutions' deposits</t>
  </si>
  <si>
    <t>Deposits from customers</t>
  </si>
  <si>
    <t>Cash margin</t>
  </si>
  <si>
    <t>Other financial liabilities</t>
  </si>
  <si>
    <t>Financial derivatives - negative fair value</t>
  </si>
  <si>
    <t>Borrowed funds</t>
  </si>
  <si>
    <t>Subordinated loan</t>
  </si>
  <si>
    <t>Secondary loan</t>
  </si>
  <si>
    <t>Other provisions</t>
  </si>
  <si>
    <t>Income tax provision</t>
  </si>
  <si>
    <t>Deferred tax liabilities</t>
  </si>
  <si>
    <t>Payables to related parties</t>
  </si>
  <si>
    <t>Other liabilities</t>
  </si>
  <si>
    <t>Total liabilities</t>
  </si>
  <si>
    <t>Paid-up capital</t>
  </si>
  <si>
    <t>Share premium</t>
  </si>
  <si>
    <t>Share discount</t>
  </si>
  <si>
    <t>Treasury shares</t>
  </si>
  <si>
    <t>Statutory reserve</t>
  </si>
  <si>
    <t>General banking risks reserve</t>
  </si>
  <si>
    <t>Voluntary reserve</t>
  </si>
  <si>
    <t>Cyclical fluctuations reserve</t>
  </si>
  <si>
    <t>General reserve</t>
  </si>
  <si>
    <t>Special reserve</t>
  </si>
  <si>
    <t>Foreign currency translation reserve</t>
  </si>
  <si>
    <t>Fair value reserve</t>
  </si>
  <si>
    <t>Other reserves</t>
  </si>
  <si>
    <t>Retained earnings (accumulated losses)</t>
  </si>
  <si>
    <t>Other equity interest</t>
  </si>
  <si>
    <t>Total equity attributable to owners of parent</t>
  </si>
  <si>
    <t>Non-controlling interests</t>
  </si>
  <si>
    <t>Total equity</t>
  </si>
  <si>
    <t>Total equity and liabilities</t>
  </si>
  <si>
    <t>Interest income</t>
  </si>
  <si>
    <t>Interest expense</t>
  </si>
  <si>
    <t>Net interest income</t>
  </si>
  <si>
    <t>Net commission income</t>
  </si>
  <si>
    <t>Net interest and commissions income</t>
  </si>
  <si>
    <t>Gains (losses) from foreign exchange</t>
  </si>
  <si>
    <t>Gains (losses) on financial assets at fair value through income statement</t>
  </si>
  <si>
    <t>Dividends from financial assets at fair value through other comprehensive income</t>
  </si>
  <si>
    <t>Gains (losses) from sale of financial assets at amortized cost</t>
  </si>
  <si>
    <t>Share of profit (loss) of subsidiaries, jointly controlled entities and associates</t>
  </si>
  <si>
    <t>Dividends from associates and affiliates</t>
  </si>
  <si>
    <t>Other income</t>
  </si>
  <si>
    <t>Total income other than interest and commissions income</t>
  </si>
  <si>
    <t>Gross income</t>
  </si>
  <si>
    <t>Employee benefits expense</t>
  </si>
  <si>
    <t>Depreciation and amortization</t>
  </si>
  <si>
    <t>Other expenses</t>
  </si>
  <si>
    <t>Provision for impairment of direct credit facilities</t>
  </si>
  <si>
    <t>Provision for impairment of financial assets carried at amortized cost</t>
  </si>
  <si>
    <t>Provision for impairment of seized assets</t>
  </si>
  <si>
    <t>Savings in miscellaneous provisions</t>
  </si>
  <si>
    <t>Total cost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</si>
  <si>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</si>
  <si>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</si>
  <si>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</si>
  <si>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</si>
  <si>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</si>
  <si>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</si>
  <si>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</si>
  <si>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</si>
  <si>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</si>
  <si>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</si>
  <si>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</si>
  <si>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year</t>
  </si>
  <si>
    <t>Cash and cash equivalents at end of year</t>
  </si>
  <si>
    <t>ARAB BANK (PLC)</t>
  </si>
  <si>
    <t>موجودات ضريبية مؤجلة</t>
  </si>
  <si>
    <t>Annual Financial Data for the Year 2024</t>
  </si>
  <si>
    <t>البيانات المالية السنوية لعام 2024</t>
  </si>
  <si>
    <t>السندات الرأسمالية المستدامة</t>
  </si>
  <si>
    <t>Perpetual capital bonds</t>
  </si>
  <si>
    <t>*(سعر الاغلاق (دينار</t>
  </si>
  <si>
    <t>Closing Price (JD)*</t>
  </si>
  <si>
    <t>(القيمة السوقية (دينار</t>
  </si>
  <si>
    <t>Market Capitalization (JD)</t>
  </si>
  <si>
    <t>*يعكس آخر سعر للشركة المدرجة بغض النظر فيما إذا تم تسجيل هذا السعر في سوق الأوراق المالية المدرجة أو غير المدرجة.</t>
  </si>
  <si>
    <t>*Reflects the listed company's last closing price, regardless of whether this price was registered in the listed or unlisted securities market.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</si>
</sst>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3" xfId="0" applyBorder="1"/>
    <xf numFmtId="0" fontId="3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3" fillId="0" borderId="0" xfId="0" applyFont="1" applyBorder="1"/>
    <xf numFmtId="2" fontId="0" fillId="0" borderId="0" xfId="0" applyNumberFormat="1"/>
    <xf numFmtId="0" fontId="4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5" fillId="0" borderId="0" xfId="0" applyFont="1"/>
    <xf numFmtId="1" fontId="0" fillId="0" borderId="0" xfId="0" applyNumberFormat="1"/>
    <xf numFmtId="0" fontId="0" fillId="2" borderId="9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" fontId="0" fillId="0" borderId="0" xfId="0" applyNumberFormat="1" applyFill="1" applyBorder="1"/>
    <xf numFmtId="0" fontId="4" fillId="0" borderId="2" xfId="0" applyFont="1" applyFill="1" applyBorder="1" applyAlignment="1">
      <alignment horizontal="right" vertical="center" wrapText="1" readingOrder="2"/>
    </xf>
    <xf numFmtId="0" fontId="4" fillId="0" borderId="4" xfId="0" applyFont="1" applyFill="1" applyBorder="1" applyAlignment="1">
      <alignment horizontal="right" vertical="center" wrapText="1" readingOrder="2"/>
    </xf>
    <xf numFmtId="0" fontId="0" fillId="0" borderId="0" xfId="0" applyFill="1" applyAlignment="1">
      <alignment readingOrder="2"/>
    </xf>
    <xf numFmtId="164" fontId="0" fillId="0" borderId="0" xfId="1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2" xfId="1" applyNumberFormat="1" applyFont="1" applyFill="1" applyBorder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5" xfId="1" applyNumberFormat="1" applyFont="1" applyBorder="1" applyAlignment="1">
      <alignment horizontal="center" vertical="center"/>
    </xf>
    <xf numFmtId="37" fontId="0" fillId="0" borderId="0" xfId="1" applyNumberFormat="1" applyFont="1" applyBorder="1" applyAlignment="1">
      <alignment horizontal="center" vertical="center"/>
    </xf>
    <xf numFmtId="0" fontId="0" fillId="0" borderId="0" xfId="0" applyNumberFormat="1"/>
    <xf numFmtId="37" fontId="0" fillId="0" borderId="0" xfId="0" applyNumberFormat="1"/>
    <xf numFmtId="37" fontId="0" fillId="0" borderId="1" xfId="1" applyNumberFormat="1" applyFont="1" applyFill="1" applyBorder="1" applyAlignment="1">
      <alignment horizontal="center" vertical="center"/>
    </xf>
    <xf numFmtId="37" fontId="0" fillId="0" borderId="12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vertical="center"/>
    </xf>
    <xf numFmtId="14" fontId="4" fillId="0" borderId="2" xfId="0" applyNumberFormat="1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0" fillId="0" borderId="0" xfId="0" applyNumberFormat="1" applyBorder="1"/>
    <xf numFmtId="0" fontId="0" fillId="0" borderId="2" xfId="1" applyNumberFormat="1" applyFont="1" applyFill="1" applyBorder="1" applyAlignment="1">
      <alignment horizontal="center" vertical="center"/>
    </xf>
    <xf numFmtId="0" fontId="0" fillId="0" borderId="3" xfId="1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5" xfId="1" applyNumberFormat="1" applyFont="1" applyFill="1" applyBorder="1" applyAlignment="1">
      <alignment horizontal="center" vertical="center"/>
    </xf>
    <xf numFmtId="0" fontId="0" fillId="0" borderId="8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5" xfId="1" applyNumberFormat="1" applyFont="1" applyBorder="1" applyAlignment="1">
      <alignment horizontal="center" vertical="center"/>
    </xf>
    <xf numFmtId="0" fontId="0" fillId="0" borderId="4" xfId="1" applyNumberFormat="1" applyFont="1" applyBorder="1" applyAlignment="1">
      <alignment horizontal="center" vertical="center"/>
    </xf>
    <xf numFmtId="0" fontId="0" fillId="0" borderId="6" xfId="1" applyNumberFormat="1" applyFont="1" applyBorder="1" applyAlignment="1">
      <alignment horizontal="center" vertical="center"/>
    </xf>
    <xf numFmtId="164" fontId="0" fillId="0" borderId="0" xfId="0" applyNumberFormat="1"/>
    <xf numFmtId="1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right" wrapText="1" readingOrder="2"/>
    </xf>
    <xf numFmtId="43" fontId="0" fillId="0" borderId="0" xfId="0" applyNumberFormat="1"/>
    <xf numFmtId="1" fontId="4" fillId="0" borderId="2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3" fontId="0" fillId="0" borderId="0" xfId="0" applyNumberFormat="1"/>
    <xf numFmtId="0" fontId="1" fillId="0" borderId="1" xfId="0" applyFont="1" applyBorder="1"/>
    <xf numFmtId="0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14</xdr:col>
      <xdr:colOff>1</xdr:colOff>
      <xdr:row>3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B7808DC-D134-416A-91E4-0289DF84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3966129" cy="52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R147"/>
  <sheetViews>
    <sheetView tabSelected="1" topLeftCell="G1" zoomScale="93" zoomScaleNormal="93" workbookViewId="0">
      <selection activeCell="N6" sqref="N6"/>
    </sheetView>
  </sheetViews>
  <sheetFormatPr defaultRowHeight="12.75" x14ac:dyDescent="0.2"/>
  <cols>
    <col min="1" max="1" width="85.7109375" customWidth="1"/>
    <col min="2" max="13" width="15.7109375" customWidth="1"/>
    <col min="14" max="14" width="85.7109375" customWidth="1"/>
    <col min="15" max="15" width="39.5703125" customWidth="1"/>
    <col min="16" max="18" width="12.42578125" customWidth="1"/>
  </cols>
  <sheetData>
    <row r="6" spans="1:18" ht="15" x14ac:dyDescent="0.25">
      <c r="B6" s="4"/>
      <c r="C6" s="4"/>
      <c r="D6" s="4"/>
      <c r="E6" s="4"/>
      <c r="F6" s="4"/>
      <c r="G6" s="4"/>
      <c r="H6" s="2"/>
      <c r="I6" s="2"/>
      <c r="J6" s="2"/>
      <c r="K6" s="2"/>
      <c r="L6" s="2"/>
      <c r="M6" s="4"/>
      <c r="N6" s="3"/>
    </row>
    <row r="7" spans="1:18" ht="15" x14ac:dyDescent="0.25">
      <c r="A7" s="28" t="s">
        <v>261</v>
      </c>
      <c r="B7" s="4"/>
      <c r="C7" s="4"/>
      <c r="D7" s="4"/>
      <c r="E7" s="4"/>
      <c r="F7" s="4"/>
      <c r="G7" s="4"/>
      <c r="H7" s="2"/>
      <c r="I7" s="2"/>
      <c r="J7" s="2"/>
      <c r="K7" s="2"/>
      <c r="L7" s="2"/>
      <c r="M7" s="4"/>
      <c r="N7" s="28" t="s">
        <v>262</v>
      </c>
    </row>
    <row r="8" spans="1:18" ht="15" x14ac:dyDescent="0.25">
      <c r="B8" s="4"/>
      <c r="C8" s="4"/>
      <c r="D8" s="4"/>
      <c r="E8" s="4"/>
      <c r="F8" s="4"/>
      <c r="G8" s="4"/>
      <c r="H8" s="2"/>
      <c r="I8" s="2"/>
      <c r="J8" s="2"/>
      <c r="K8" s="2"/>
      <c r="L8" s="2"/>
      <c r="M8" s="4"/>
      <c r="N8" s="3"/>
    </row>
    <row r="9" spans="1:18" s="6" customFormat="1" ht="36.75" customHeight="1" x14ac:dyDescent="0.2">
      <c r="A9" s="35"/>
      <c r="B9" s="34" t="s">
        <v>10</v>
      </c>
      <c r="C9" s="9" t="s">
        <v>11</v>
      </c>
      <c r="D9" s="9" t="s">
        <v>13</v>
      </c>
      <c r="E9" s="9" t="s">
        <v>14</v>
      </c>
      <c r="F9" s="9" t="s">
        <v>15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20</v>
      </c>
      <c r="L9" s="9" t="s">
        <v>67</v>
      </c>
      <c r="M9" s="51" t="s">
        <v>86</v>
      </c>
      <c r="N9" s="31"/>
    </row>
    <row r="10" spans="1:18" s="6" customFormat="1" ht="51" x14ac:dyDescent="0.2">
      <c r="A10" s="32"/>
      <c r="B10" s="34" t="s">
        <v>8</v>
      </c>
      <c r="C10" s="9" t="s">
        <v>12</v>
      </c>
      <c r="D10" s="9" t="s">
        <v>9</v>
      </c>
      <c r="E10" s="9" t="s">
        <v>1</v>
      </c>
      <c r="F10" s="9" t="s">
        <v>2</v>
      </c>
      <c r="G10" s="9" t="s">
        <v>0</v>
      </c>
      <c r="H10" s="9" t="s">
        <v>6</v>
      </c>
      <c r="I10" s="9" t="s">
        <v>5</v>
      </c>
      <c r="J10" s="9" t="s">
        <v>4</v>
      </c>
      <c r="K10" s="9" t="s">
        <v>3</v>
      </c>
      <c r="L10" s="9" t="s">
        <v>7</v>
      </c>
      <c r="M10" s="30" t="s">
        <v>259</v>
      </c>
      <c r="N10" s="32"/>
    </row>
    <row r="11" spans="1:18" s="6" customFormat="1" ht="15" customHeight="1" x14ac:dyDescent="0.2">
      <c r="A11" s="36"/>
      <c r="B11" s="34">
        <v>111002</v>
      </c>
      <c r="C11" s="9">
        <v>111003</v>
      </c>
      <c r="D11" s="9">
        <v>111004</v>
      </c>
      <c r="E11" s="9">
        <v>111005</v>
      </c>
      <c r="F11" s="9">
        <v>111007</v>
      </c>
      <c r="G11" s="9">
        <v>111009</v>
      </c>
      <c r="H11" s="9">
        <v>111014</v>
      </c>
      <c r="I11" s="9">
        <v>111017</v>
      </c>
      <c r="J11" s="9">
        <v>111021</v>
      </c>
      <c r="K11" s="9">
        <v>111022</v>
      </c>
      <c r="L11" s="9">
        <v>111033</v>
      </c>
      <c r="M11" s="30">
        <v>113023</v>
      </c>
      <c r="N11" s="33"/>
    </row>
    <row r="12" spans="1:18" s="6" customForma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8" s="6" customFormat="1" x14ac:dyDescent="0.2">
      <c r="A13" s="8" t="s">
        <v>21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 t="s">
        <v>26</v>
      </c>
    </row>
    <row r="14" spans="1:18" x14ac:dyDescent="0.2">
      <c r="A14" s="5" t="s">
        <v>173</v>
      </c>
      <c r="B14" s="63">
        <v>1333864050</v>
      </c>
      <c r="C14" s="63">
        <v>116981502</v>
      </c>
      <c r="D14" s="63">
        <v>674694933</v>
      </c>
      <c r="E14" s="63">
        <v>581823188</v>
      </c>
      <c r="F14" s="63">
        <v>912773898</v>
      </c>
      <c r="G14" s="63">
        <v>119404557</v>
      </c>
      <c r="H14" s="63">
        <v>174119045</v>
      </c>
      <c r="I14" s="63">
        <v>1654204813</v>
      </c>
      <c r="J14" s="63">
        <v>367648318</v>
      </c>
      <c r="K14" s="63">
        <v>771584772</v>
      </c>
      <c r="L14" s="63">
        <v>335155751</v>
      </c>
      <c r="M14" s="57">
        <v>7295619000</v>
      </c>
      <c r="N14" s="5" t="s">
        <v>87</v>
      </c>
      <c r="O14" s="47"/>
      <c r="P14" s="48"/>
      <c r="R14" s="48"/>
    </row>
    <row r="15" spans="1:18" x14ac:dyDescent="0.2">
      <c r="A15" s="5" t="s">
        <v>174</v>
      </c>
      <c r="B15" s="63">
        <v>355396166</v>
      </c>
      <c r="C15" s="63">
        <v>27718182</v>
      </c>
      <c r="D15" s="63">
        <v>440250877</v>
      </c>
      <c r="E15" s="63">
        <v>258510217</v>
      </c>
      <c r="F15" s="63">
        <v>487712257</v>
      </c>
      <c r="G15" s="63">
        <v>143338747</v>
      </c>
      <c r="H15" s="63">
        <v>64509497</v>
      </c>
      <c r="I15" s="63">
        <v>221567195</v>
      </c>
      <c r="J15" s="63">
        <v>109359074</v>
      </c>
      <c r="K15" s="63">
        <v>268105036</v>
      </c>
      <c r="L15" s="63">
        <v>161362227</v>
      </c>
      <c r="M15" s="57">
        <v>2608333000</v>
      </c>
      <c r="N15" s="5" t="s">
        <v>88</v>
      </c>
      <c r="O15" s="47"/>
      <c r="P15" s="48"/>
      <c r="R15" s="48"/>
    </row>
    <row r="16" spans="1:18" x14ac:dyDescent="0.2">
      <c r="A16" s="5" t="s">
        <v>175</v>
      </c>
      <c r="B16" s="57">
        <v>0</v>
      </c>
      <c r="C16" s="42">
        <v>0</v>
      </c>
      <c r="D16" s="63">
        <v>53483697</v>
      </c>
      <c r="E16" s="63">
        <v>68993141</v>
      </c>
      <c r="F16" s="63">
        <v>17709822</v>
      </c>
      <c r="G16" s="63">
        <v>0</v>
      </c>
      <c r="H16" s="63">
        <v>6044888</v>
      </c>
      <c r="I16" s="42">
        <v>0</v>
      </c>
      <c r="J16" s="63">
        <v>31941380</v>
      </c>
      <c r="K16" s="63">
        <v>467946</v>
      </c>
      <c r="L16" s="63">
        <v>34718367</v>
      </c>
      <c r="M16" s="57">
        <v>44875000</v>
      </c>
      <c r="N16" s="5" t="s">
        <v>89</v>
      </c>
      <c r="O16" s="47"/>
      <c r="P16" s="48"/>
      <c r="R16" s="48"/>
    </row>
    <row r="17" spans="1:18" x14ac:dyDescent="0.2">
      <c r="A17" s="5" t="s">
        <v>176</v>
      </c>
      <c r="B17" s="63">
        <v>6938982</v>
      </c>
      <c r="C17" s="63">
        <v>1372063</v>
      </c>
      <c r="D17" s="63">
        <v>4407981</v>
      </c>
      <c r="E17" s="42">
        <v>0</v>
      </c>
      <c r="F17" s="63">
        <v>18663543</v>
      </c>
      <c r="G17" s="42">
        <v>0</v>
      </c>
      <c r="H17" s="63">
        <v>170540</v>
      </c>
      <c r="I17" s="42">
        <v>0</v>
      </c>
      <c r="J17" s="63">
        <v>9554285</v>
      </c>
      <c r="K17" s="63">
        <v>355198</v>
      </c>
      <c r="L17" s="42">
        <v>0</v>
      </c>
      <c r="M17" s="57">
        <v>23795000</v>
      </c>
      <c r="N17" s="5" t="s">
        <v>90</v>
      </c>
      <c r="O17" s="47"/>
      <c r="P17" s="48"/>
      <c r="R17" s="48"/>
    </row>
    <row r="18" spans="1:18" x14ac:dyDescent="0.2">
      <c r="A18" s="5" t="s">
        <v>177</v>
      </c>
      <c r="B18" s="63">
        <v>124901192</v>
      </c>
      <c r="C18" s="63">
        <v>50963194</v>
      </c>
      <c r="D18" s="63">
        <v>445212802</v>
      </c>
      <c r="E18" s="63">
        <v>50050334</v>
      </c>
      <c r="F18" s="63">
        <v>119651740</v>
      </c>
      <c r="G18" s="63">
        <v>70632542</v>
      </c>
      <c r="H18" s="63">
        <v>61162391</v>
      </c>
      <c r="I18" s="63">
        <v>77917575</v>
      </c>
      <c r="J18" s="63">
        <v>133519239</v>
      </c>
      <c r="K18" s="63">
        <v>250556714</v>
      </c>
      <c r="L18" s="63">
        <v>42624028</v>
      </c>
      <c r="M18" s="57">
        <v>180511000</v>
      </c>
      <c r="N18" s="5" t="s">
        <v>91</v>
      </c>
      <c r="O18" s="47"/>
      <c r="P18" s="48"/>
      <c r="R18" s="48"/>
    </row>
    <row r="19" spans="1:18" x14ac:dyDescent="0.2">
      <c r="A19" s="7" t="s">
        <v>178</v>
      </c>
      <c r="B19" s="67">
        <v>1433988867</v>
      </c>
      <c r="C19" s="64">
        <v>319584621</v>
      </c>
      <c r="D19" s="64">
        <v>2547359647</v>
      </c>
      <c r="E19" s="64">
        <v>682249912</v>
      </c>
      <c r="F19" s="64">
        <v>1855913452</v>
      </c>
      <c r="G19" s="64">
        <v>183515077</v>
      </c>
      <c r="H19" s="64">
        <v>385208613</v>
      </c>
      <c r="I19" s="64">
        <v>2115702468</v>
      </c>
      <c r="J19" s="64">
        <v>862230666</v>
      </c>
      <c r="K19" s="64">
        <v>165860269</v>
      </c>
      <c r="L19" s="64">
        <v>1006037237</v>
      </c>
      <c r="M19" s="58">
        <v>5451166000</v>
      </c>
      <c r="N19" s="7" t="s">
        <v>92</v>
      </c>
      <c r="O19" s="47"/>
      <c r="P19" s="48"/>
      <c r="R19" s="48"/>
    </row>
    <row r="20" spans="1:18" x14ac:dyDescent="0.2">
      <c r="A20" s="1" t="s">
        <v>179</v>
      </c>
      <c r="B20" s="42">
        <v>0</v>
      </c>
      <c r="C20" s="44">
        <v>0</v>
      </c>
      <c r="D20" s="44">
        <v>0</v>
      </c>
      <c r="E20" s="44">
        <v>0</v>
      </c>
      <c r="F20" s="44">
        <v>0</v>
      </c>
      <c r="G20" s="65">
        <v>32001543</v>
      </c>
      <c r="H20" s="44">
        <v>0</v>
      </c>
      <c r="I20" s="65">
        <v>226054164</v>
      </c>
      <c r="J20" s="44">
        <v>0</v>
      </c>
      <c r="K20" s="65">
        <v>0</v>
      </c>
      <c r="L20" s="44">
        <v>0</v>
      </c>
      <c r="M20" s="49">
        <v>0</v>
      </c>
      <c r="N20" s="1" t="s">
        <v>93</v>
      </c>
      <c r="O20" s="47"/>
      <c r="P20" s="48"/>
      <c r="R20" s="48"/>
    </row>
    <row r="21" spans="1:18" x14ac:dyDescent="0.2">
      <c r="A21" s="1" t="s">
        <v>180</v>
      </c>
      <c r="B21" s="42">
        <v>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65">
        <v>0</v>
      </c>
      <c r="J21" s="44">
        <v>0</v>
      </c>
      <c r="K21" s="65">
        <v>0</v>
      </c>
      <c r="L21" s="44">
        <v>0</v>
      </c>
      <c r="M21" s="59">
        <v>44652000</v>
      </c>
      <c r="N21" s="1" t="s">
        <v>94</v>
      </c>
      <c r="O21" s="47"/>
      <c r="P21" s="48"/>
      <c r="R21" s="48"/>
    </row>
    <row r="22" spans="1:18" x14ac:dyDescent="0.2">
      <c r="A22" s="1" t="s">
        <v>181</v>
      </c>
      <c r="B22" s="63">
        <v>2001903672</v>
      </c>
      <c r="C22" s="65">
        <v>775730731</v>
      </c>
      <c r="D22" s="65">
        <v>4513597022</v>
      </c>
      <c r="E22" s="65">
        <v>827164940</v>
      </c>
      <c r="F22" s="65">
        <v>4562816078</v>
      </c>
      <c r="G22" s="65">
        <v>766651701</v>
      </c>
      <c r="H22" s="65">
        <v>1264770101</v>
      </c>
      <c r="I22" s="65">
        <v>3429168025</v>
      </c>
      <c r="J22" s="65">
        <v>2246135972</v>
      </c>
      <c r="K22" s="65">
        <v>1498774211</v>
      </c>
      <c r="L22" s="65">
        <v>1682949034</v>
      </c>
      <c r="M22" s="59">
        <v>12316565000</v>
      </c>
      <c r="N22" s="1" t="s">
        <v>95</v>
      </c>
      <c r="O22" s="47"/>
      <c r="P22" s="48"/>
      <c r="R22" s="48"/>
    </row>
    <row r="23" spans="1:18" x14ac:dyDescent="0.2">
      <c r="A23" s="1" t="s">
        <v>182</v>
      </c>
      <c r="B23" s="42">
        <v>0</v>
      </c>
      <c r="C23" s="44">
        <v>0</v>
      </c>
      <c r="D23" s="44">
        <v>0</v>
      </c>
      <c r="E23" s="65">
        <v>20944766</v>
      </c>
      <c r="F23" s="65">
        <v>332759</v>
      </c>
      <c r="G23" s="44">
        <v>0</v>
      </c>
      <c r="H23" s="44">
        <v>0</v>
      </c>
      <c r="I23" s="44">
        <v>0</v>
      </c>
      <c r="J23" s="44">
        <v>0</v>
      </c>
      <c r="K23" s="65">
        <v>0</v>
      </c>
      <c r="L23" s="44">
        <v>0</v>
      </c>
      <c r="M23" s="59">
        <v>965528000</v>
      </c>
      <c r="N23" s="1" t="s">
        <v>96</v>
      </c>
      <c r="O23" s="47"/>
      <c r="P23" s="48"/>
      <c r="R23" s="48"/>
    </row>
    <row r="24" spans="1:18" x14ac:dyDescent="0.2">
      <c r="A24" s="1" t="s">
        <v>183</v>
      </c>
      <c r="B24" s="63">
        <v>82992207</v>
      </c>
      <c r="C24" s="65">
        <v>21070281</v>
      </c>
      <c r="D24" s="65">
        <v>158385051</v>
      </c>
      <c r="E24" s="65">
        <v>75395074</v>
      </c>
      <c r="F24" s="65">
        <v>87259347</v>
      </c>
      <c r="G24" s="65">
        <v>32771221</v>
      </c>
      <c r="H24" s="65">
        <v>32723549</v>
      </c>
      <c r="I24" s="65">
        <v>105823935</v>
      </c>
      <c r="J24" s="65">
        <v>43137654</v>
      </c>
      <c r="K24" s="65">
        <v>61021328</v>
      </c>
      <c r="L24" s="65">
        <v>106092105</v>
      </c>
      <c r="M24" s="59">
        <v>202493000</v>
      </c>
      <c r="N24" s="1" t="s">
        <v>97</v>
      </c>
      <c r="O24" s="47"/>
      <c r="P24" s="48"/>
      <c r="R24" s="48"/>
    </row>
    <row r="25" spans="1:18" x14ac:dyDescent="0.2">
      <c r="A25" s="1" t="s">
        <v>184</v>
      </c>
      <c r="B25" s="63">
        <v>12465570</v>
      </c>
      <c r="C25" s="65">
        <v>2639110</v>
      </c>
      <c r="D25" s="65">
        <v>20928700</v>
      </c>
      <c r="E25" s="65">
        <v>10275835</v>
      </c>
      <c r="F25" s="65">
        <v>29629198</v>
      </c>
      <c r="G25" s="65">
        <v>1133688</v>
      </c>
      <c r="H25" s="65">
        <v>4580059</v>
      </c>
      <c r="I25" s="65">
        <v>67610165</v>
      </c>
      <c r="J25" s="65">
        <v>7629845</v>
      </c>
      <c r="K25" s="65">
        <v>8627153</v>
      </c>
      <c r="L25" s="65">
        <v>2195582</v>
      </c>
      <c r="M25" s="59">
        <v>10694000</v>
      </c>
      <c r="N25" s="1" t="s">
        <v>98</v>
      </c>
      <c r="O25" s="47"/>
      <c r="P25" s="48"/>
      <c r="R25" s="48"/>
    </row>
    <row r="26" spans="1:18" x14ac:dyDescent="0.2">
      <c r="A26" s="1" t="s">
        <v>185</v>
      </c>
      <c r="B26" s="42">
        <v>0</v>
      </c>
      <c r="C26" s="44">
        <v>0</v>
      </c>
      <c r="D26" s="44">
        <v>0</v>
      </c>
      <c r="E26" s="44">
        <v>0</v>
      </c>
      <c r="F26" s="65">
        <v>0</v>
      </c>
      <c r="G26" s="44">
        <v>0</v>
      </c>
      <c r="H26" s="44">
        <v>0</v>
      </c>
      <c r="I26" s="44">
        <v>0</v>
      </c>
      <c r="J26" s="65">
        <v>17323698</v>
      </c>
      <c r="K26" s="44">
        <v>0</v>
      </c>
      <c r="L26" s="44">
        <v>0</v>
      </c>
      <c r="M26" s="49">
        <v>0</v>
      </c>
      <c r="N26" s="1" t="s">
        <v>99</v>
      </c>
      <c r="R26" s="48"/>
    </row>
    <row r="27" spans="1:18" x14ac:dyDescent="0.2">
      <c r="A27" s="1" t="s">
        <v>186</v>
      </c>
      <c r="B27" s="63">
        <v>62652590</v>
      </c>
      <c r="C27" s="65">
        <v>8947666</v>
      </c>
      <c r="D27" s="65">
        <v>117030396</v>
      </c>
      <c r="E27" s="65">
        <v>2856919</v>
      </c>
      <c r="F27" s="65">
        <v>45261019</v>
      </c>
      <c r="G27" s="65">
        <v>7780912</v>
      </c>
      <c r="H27" s="65">
        <v>18774164</v>
      </c>
      <c r="I27" s="65">
        <v>51876710</v>
      </c>
      <c r="J27" s="65">
        <v>17971220</v>
      </c>
      <c r="K27" s="65">
        <v>25128242</v>
      </c>
      <c r="L27" s="65">
        <v>18373580</v>
      </c>
      <c r="M27" s="70">
        <v>176565000</v>
      </c>
      <c r="N27" s="1" t="s">
        <v>260</v>
      </c>
      <c r="O27" s="47"/>
      <c r="P27" s="48"/>
      <c r="R27" s="48"/>
    </row>
    <row r="28" spans="1:18" x14ac:dyDescent="0.2">
      <c r="A28" s="1" t="s">
        <v>187</v>
      </c>
      <c r="B28" s="42">
        <v>0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59">
        <v>0</v>
      </c>
      <c r="N28" s="1" t="s">
        <v>100</v>
      </c>
      <c r="O28" s="47"/>
      <c r="P28" s="48"/>
      <c r="R28" s="48"/>
    </row>
    <row r="29" spans="1:18" x14ac:dyDescent="0.2">
      <c r="A29" s="1" t="s">
        <v>188</v>
      </c>
      <c r="B29" s="42">
        <v>0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59">
        <v>0</v>
      </c>
      <c r="N29" s="1" t="s">
        <v>101</v>
      </c>
      <c r="O29" s="47"/>
      <c r="P29" s="48"/>
      <c r="R29" s="48"/>
    </row>
    <row r="30" spans="1:18" x14ac:dyDescent="0.2">
      <c r="A30" s="1" t="s">
        <v>189</v>
      </c>
      <c r="B30" s="63">
        <v>215222566</v>
      </c>
      <c r="C30" s="65">
        <v>76328250</v>
      </c>
      <c r="D30" s="65">
        <v>251384377</v>
      </c>
      <c r="E30" s="65">
        <v>56890068</v>
      </c>
      <c r="F30" s="65">
        <v>213283625</v>
      </c>
      <c r="G30" s="65">
        <v>25794414</v>
      </c>
      <c r="H30" s="65">
        <v>98650087</v>
      </c>
      <c r="I30" s="65">
        <v>288459317</v>
      </c>
      <c r="J30" s="65">
        <v>71467991</v>
      </c>
      <c r="K30" s="65">
        <v>104446756</v>
      </c>
      <c r="L30" s="65">
        <v>135990332</v>
      </c>
      <c r="M30" s="59">
        <v>495581000</v>
      </c>
      <c r="N30" s="1" t="s">
        <v>102</v>
      </c>
      <c r="O30" s="47"/>
      <c r="P30" s="48"/>
      <c r="R30" s="48"/>
    </row>
    <row r="31" spans="1:18" x14ac:dyDescent="0.2">
      <c r="A31" s="1" t="s">
        <v>190</v>
      </c>
      <c r="B31" s="63">
        <v>5630325862</v>
      </c>
      <c r="C31" s="65">
        <v>1401335600</v>
      </c>
      <c r="D31" s="65">
        <v>9226735483</v>
      </c>
      <c r="E31" s="65">
        <v>2635154394</v>
      </c>
      <c r="F31" s="65">
        <v>8351006738</v>
      </c>
      <c r="G31" s="65">
        <v>1383024402</v>
      </c>
      <c r="H31" s="65">
        <v>2110712934</v>
      </c>
      <c r="I31" s="65">
        <v>8238384367</v>
      </c>
      <c r="J31" s="65">
        <v>3917919342</v>
      </c>
      <c r="K31" s="65">
        <v>3154927625</v>
      </c>
      <c r="L31" s="65">
        <v>3525498243</v>
      </c>
      <c r="M31" s="59">
        <v>29816377000</v>
      </c>
      <c r="N31" s="1" t="s">
        <v>103</v>
      </c>
      <c r="O31" s="47"/>
      <c r="P31" s="48"/>
      <c r="R31" s="48"/>
    </row>
    <row r="32" spans="1:18" x14ac:dyDescent="0.2">
      <c r="A32" s="1" t="s">
        <v>191</v>
      </c>
      <c r="B32" s="63">
        <v>44504263</v>
      </c>
      <c r="C32" s="65">
        <v>36166663</v>
      </c>
      <c r="D32" s="65">
        <v>829646033</v>
      </c>
      <c r="E32" s="65">
        <v>363325136</v>
      </c>
      <c r="F32" s="65">
        <v>357199782</v>
      </c>
      <c r="G32" s="65">
        <v>127613456</v>
      </c>
      <c r="H32" s="65">
        <v>70579987</v>
      </c>
      <c r="I32" s="65">
        <v>152901755</v>
      </c>
      <c r="J32" s="65">
        <v>347855359</v>
      </c>
      <c r="K32" s="65">
        <v>42336104</v>
      </c>
      <c r="L32" s="65">
        <v>195471021</v>
      </c>
      <c r="M32" s="59">
        <v>1791406000</v>
      </c>
      <c r="N32" s="1" t="s">
        <v>104</v>
      </c>
      <c r="O32" s="47"/>
      <c r="P32" s="48"/>
      <c r="R32" s="48"/>
    </row>
    <row r="33" spans="1:18" x14ac:dyDescent="0.2">
      <c r="A33" s="1" t="s">
        <v>192</v>
      </c>
      <c r="B33" s="63">
        <v>3974141644</v>
      </c>
      <c r="C33" s="65">
        <v>994890214</v>
      </c>
      <c r="D33" s="65">
        <v>5983324814</v>
      </c>
      <c r="E33" s="65">
        <v>1792543408</v>
      </c>
      <c r="F33" s="65">
        <v>6406677540</v>
      </c>
      <c r="G33" s="65">
        <v>911659999</v>
      </c>
      <c r="H33" s="65">
        <v>1371464124</v>
      </c>
      <c r="I33" s="65">
        <v>5879067897</v>
      </c>
      <c r="J33" s="65">
        <v>2480501707</v>
      </c>
      <c r="K33" s="65">
        <v>2251373695</v>
      </c>
      <c r="L33" s="65">
        <v>2255368016</v>
      </c>
      <c r="M33" s="59">
        <v>20412189000</v>
      </c>
      <c r="N33" s="76" t="s">
        <v>105</v>
      </c>
      <c r="O33" s="77"/>
      <c r="P33" s="48"/>
      <c r="R33" s="48"/>
    </row>
    <row r="34" spans="1:18" x14ac:dyDescent="0.2">
      <c r="A34" s="1" t="s">
        <v>193</v>
      </c>
      <c r="B34" s="63">
        <v>154192799</v>
      </c>
      <c r="C34" s="65">
        <v>46455844</v>
      </c>
      <c r="D34" s="65">
        <v>313733191</v>
      </c>
      <c r="E34" s="65">
        <v>71747899</v>
      </c>
      <c r="F34" s="65">
        <v>374955909</v>
      </c>
      <c r="G34" s="65">
        <v>47212202</v>
      </c>
      <c r="H34" s="65">
        <v>53230164</v>
      </c>
      <c r="I34" s="65">
        <v>651071794</v>
      </c>
      <c r="J34" s="65">
        <v>100040987</v>
      </c>
      <c r="K34" s="65">
        <v>199786362</v>
      </c>
      <c r="L34" s="65">
        <v>374139386</v>
      </c>
      <c r="M34" s="59">
        <v>1673854000</v>
      </c>
      <c r="N34" s="1" t="s">
        <v>106</v>
      </c>
      <c r="O34" s="47"/>
      <c r="P34" s="48"/>
      <c r="R34" s="48"/>
    </row>
    <row r="35" spans="1:18" x14ac:dyDescent="0.2">
      <c r="A35" s="1" t="s">
        <v>194</v>
      </c>
      <c r="B35" s="42">
        <v>0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65">
        <v>0</v>
      </c>
      <c r="L35" s="44">
        <v>0</v>
      </c>
      <c r="M35" s="50">
        <v>0</v>
      </c>
      <c r="N35" s="1" t="s">
        <v>107</v>
      </c>
      <c r="O35" s="47"/>
      <c r="P35" s="48"/>
      <c r="R35" s="48"/>
    </row>
    <row r="36" spans="1:18" x14ac:dyDescent="0.2">
      <c r="A36" s="1" t="s">
        <v>195</v>
      </c>
      <c r="B36" s="42">
        <v>0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59">
        <v>35735000</v>
      </c>
      <c r="N36" s="1" t="s">
        <v>108</v>
      </c>
      <c r="O36" s="47"/>
      <c r="P36" s="48"/>
      <c r="R36" s="48"/>
    </row>
    <row r="37" spans="1:18" x14ac:dyDescent="0.2">
      <c r="A37" s="1" t="s">
        <v>196</v>
      </c>
      <c r="B37" s="63">
        <v>346495061</v>
      </c>
      <c r="C37" s="65">
        <v>93969080</v>
      </c>
      <c r="D37" s="65">
        <v>297532318</v>
      </c>
      <c r="E37" s="65">
        <v>123305846</v>
      </c>
      <c r="F37" s="65">
        <v>220773527</v>
      </c>
      <c r="G37" s="65">
        <v>94526865</v>
      </c>
      <c r="H37" s="65">
        <v>285651671</v>
      </c>
      <c r="I37" s="65">
        <v>499532102</v>
      </c>
      <c r="J37" s="65">
        <v>350188609</v>
      </c>
      <c r="K37" s="65">
        <v>39822768</v>
      </c>
      <c r="L37" s="65">
        <v>188381388</v>
      </c>
      <c r="M37" s="59">
        <v>270938000</v>
      </c>
      <c r="N37" s="1" t="s">
        <v>109</v>
      </c>
      <c r="O37" s="47"/>
      <c r="P37" s="48"/>
      <c r="R37" s="48"/>
    </row>
    <row r="38" spans="1:18" x14ac:dyDescent="0.2">
      <c r="A38" s="1" t="s">
        <v>197</v>
      </c>
      <c r="B38" s="42">
        <v>0</v>
      </c>
      <c r="C38" s="44">
        <v>0</v>
      </c>
      <c r="D38" s="44">
        <v>0</v>
      </c>
      <c r="E38" s="44">
        <v>0</v>
      </c>
      <c r="F38" s="65">
        <v>60295000</v>
      </c>
      <c r="G38" s="44">
        <v>0</v>
      </c>
      <c r="H38" s="65">
        <v>29700000</v>
      </c>
      <c r="I38" s="65">
        <v>15172600</v>
      </c>
      <c r="J38" s="65">
        <v>18540350</v>
      </c>
      <c r="K38" s="44">
        <v>0</v>
      </c>
      <c r="L38" s="65">
        <v>20000000</v>
      </c>
      <c r="M38" s="49">
        <v>0</v>
      </c>
      <c r="N38" s="1" t="s">
        <v>110</v>
      </c>
      <c r="O38" s="47"/>
      <c r="P38" s="48"/>
      <c r="R38" s="48"/>
    </row>
    <row r="39" spans="1:18" x14ac:dyDescent="0.2">
      <c r="A39" s="1" t="s">
        <v>198</v>
      </c>
      <c r="B39" s="42">
        <v>0</v>
      </c>
      <c r="C39" s="44">
        <v>0</v>
      </c>
      <c r="D39" s="44">
        <v>0</v>
      </c>
      <c r="E39" s="44">
        <v>0</v>
      </c>
      <c r="F39" s="65">
        <v>0</v>
      </c>
      <c r="G39" s="44">
        <v>0</v>
      </c>
      <c r="H39" s="44">
        <v>0</v>
      </c>
      <c r="I39" s="65">
        <v>0</v>
      </c>
      <c r="J39" s="44">
        <v>0</v>
      </c>
      <c r="K39" s="44">
        <v>0</v>
      </c>
      <c r="L39" s="44">
        <v>0</v>
      </c>
      <c r="M39" s="49">
        <v>0</v>
      </c>
      <c r="N39" s="1" t="s">
        <v>111</v>
      </c>
      <c r="O39" s="47"/>
      <c r="P39" s="48"/>
      <c r="R39" s="48"/>
    </row>
    <row r="40" spans="1:18" x14ac:dyDescent="0.2">
      <c r="A40" s="1" t="s">
        <v>199</v>
      </c>
      <c r="B40" s="63">
        <v>26695281</v>
      </c>
      <c r="C40" s="65">
        <v>907359</v>
      </c>
      <c r="D40" s="65">
        <v>33568028</v>
      </c>
      <c r="E40" s="65">
        <v>1609940</v>
      </c>
      <c r="F40" s="65">
        <v>1421646</v>
      </c>
      <c r="G40" s="65">
        <v>84377</v>
      </c>
      <c r="H40" s="65">
        <v>884004</v>
      </c>
      <c r="I40" s="65">
        <v>857987</v>
      </c>
      <c r="J40" s="65">
        <v>13853811</v>
      </c>
      <c r="K40" s="65">
        <v>5532276</v>
      </c>
      <c r="L40" s="65">
        <v>4534503</v>
      </c>
      <c r="M40" s="59">
        <v>149308000</v>
      </c>
      <c r="N40" s="1" t="s">
        <v>112</v>
      </c>
      <c r="O40" s="48"/>
      <c r="P40" s="48"/>
      <c r="R40" s="48"/>
    </row>
    <row r="41" spans="1:18" x14ac:dyDescent="0.2">
      <c r="A41" s="1" t="s">
        <v>200</v>
      </c>
      <c r="B41" s="63">
        <v>38791779</v>
      </c>
      <c r="C41" s="65">
        <v>3133918</v>
      </c>
      <c r="D41" s="65">
        <v>57009998</v>
      </c>
      <c r="E41" s="65">
        <v>6201541</v>
      </c>
      <c r="F41" s="65">
        <v>36048153</v>
      </c>
      <c r="G41" s="65">
        <v>355324</v>
      </c>
      <c r="H41" s="65">
        <v>7967802</v>
      </c>
      <c r="I41" s="65">
        <v>23767686</v>
      </c>
      <c r="J41" s="65">
        <v>9397672</v>
      </c>
      <c r="K41" s="65">
        <v>19138825</v>
      </c>
      <c r="L41" s="65">
        <v>11070847</v>
      </c>
      <c r="M41" s="59">
        <v>153867000</v>
      </c>
      <c r="N41" s="1" t="s">
        <v>113</v>
      </c>
      <c r="O41" s="48"/>
      <c r="P41" s="48"/>
      <c r="R41" s="48"/>
    </row>
    <row r="42" spans="1:18" x14ac:dyDescent="0.2">
      <c r="A42" s="1" t="s">
        <v>201</v>
      </c>
      <c r="B42" s="63">
        <v>1622124</v>
      </c>
      <c r="C42" s="65">
        <v>552498</v>
      </c>
      <c r="D42" s="65">
        <v>11350011</v>
      </c>
      <c r="E42" s="44">
        <v>0</v>
      </c>
      <c r="F42" s="65">
        <v>945800</v>
      </c>
      <c r="G42" s="65">
        <v>355103</v>
      </c>
      <c r="H42" s="65">
        <v>766844</v>
      </c>
      <c r="I42" s="65">
        <v>3751165</v>
      </c>
      <c r="J42" s="65">
        <v>5631932</v>
      </c>
      <c r="K42" s="65">
        <v>229911</v>
      </c>
      <c r="L42" s="44">
        <v>0</v>
      </c>
      <c r="M42" s="59">
        <v>4102000</v>
      </c>
      <c r="N42" s="1" t="s">
        <v>114</v>
      </c>
      <c r="O42" s="48"/>
      <c r="P42" s="48"/>
      <c r="R42" s="48"/>
    </row>
    <row r="43" spans="1:18" x14ac:dyDescent="0.2">
      <c r="A43" s="1" t="s">
        <v>202</v>
      </c>
      <c r="B43" s="42">
        <v>0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9">
        <v>0</v>
      </c>
      <c r="N43" s="1" t="s">
        <v>115</v>
      </c>
      <c r="O43" s="48"/>
      <c r="P43" s="48"/>
      <c r="R43" s="48"/>
    </row>
    <row r="44" spans="1:18" x14ac:dyDescent="0.2">
      <c r="A44" s="1" t="s">
        <v>203</v>
      </c>
      <c r="B44" s="63">
        <v>157752827</v>
      </c>
      <c r="C44" s="65">
        <v>51569985</v>
      </c>
      <c r="D44" s="65">
        <v>296838893</v>
      </c>
      <c r="E44" s="65">
        <v>33968216</v>
      </c>
      <c r="F44" s="65">
        <v>199879740</v>
      </c>
      <c r="G44" s="65">
        <v>36897454</v>
      </c>
      <c r="H44" s="65">
        <v>40355665</v>
      </c>
      <c r="I44" s="65">
        <v>179714037</v>
      </c>
      <c r="J44" s="65">
        <v>101444611</v>
      </c>
      <c r="K44" s="65">
        <v>54478450</v>
      </c>
      <c r="L44" s="65">
        <v>57219863</v>
      </c>
      <c r="M44" s="59">
        <v>695695000</v>
      </c>
      <c r="N44" s="1" t="s">
        <v>116</v>
      </c>
      <c r="O44" s="48"/>
      <c r="P44" s="48"/>
      <c r="R44" s="48"/>
    </row>
    <row r="45" spans="1:18" x14ac:dyDescent="0.2">
      <c r="A45" s="1" t="s">
        <v>204</v>
      </c>
      <c r="B45" s="63">
        <v>4744195778</v>
      </c>
      <c r="C45" s="65">
        <v>1227645561</v>
      </c>
      <c r="D45" s="65">
        <v>7823003286</v>
      </c>
      <c r="E45" s="65">
        <v>2392701986</v>
      </c>
      <c r="F45" s="65">
        <v>7658197097</v>
      </c>
      <c r="G45" s="65">
        <v>1218704780</v>
      </c>
      <c r="H45" s="65">
        <v>1860600261</v>
      </c>
      <c r="I45" s="65">
        <v>7405837023</v>
      </c>
      <c r="J45" s="65">
        <v>3427455038</v>
      </c>
      <c r="K45" s="65">
        <v>2612698391</v>
      </c>
      <c r="L45" s="65">
        <v>3106185024</v>
      </c>
      <c r="M45" s="59">
        <v>25187094000</v>
      </c>
      <c r="N45" s="1" t="s">
        <v>117</v>
      </c>
      <c r="O45" s="47"/>
      <c r="P45" s="48"/>
      <c r="R45" s="48"/>
    </row>
    <row r="46" spans="1:18" x14ac:dyDescent="0.2">
      <c r="A46" s="1" t="s">
        <v>205</v>
      </c>
      <c r="B46" s="63">
        <v>150000000</v>
      </c>
      <c r="C46" s="65">
        <v>120000000</v>
      </c>
      <c r="D46" s="65">
        <v>315000000</v>
      </c>
      <c r="E46" s="65">
        <v>150000000</v>
      </c>
      <c r="F46" s="65">
        <v>200000000</v>
      </c>
      <c r="G46" s="65">
        <v>110000000</v>
      </c>
      <c r="H46" s="65">
        <v>125000000</v>
      </c>
      <c r="I46" s="65">
        <v>263037122</v>
      </c>
      <c r="J46" s="65">
        <v>200000000</v>
      </c>
      <c r="K46" s="65">
        <v>200000000</v>
      </c>
      <c r="L46" s="65">
        <v>200655000</v>
      </c>
      <c r="M46" s="59">
        <v>640800000</v>
      </c>
      <c r="N46" s="1" t="s">
        <v>118</v>
      </c>
      <c r="O46" s="47"/>
      <c r="P46" s="48"/>
      <c r="R46" s="48"/>
    </row>
    <row r="47" spans="1:18" x14ac:dyDescent="0.2">
      <c r="A47" s="1" t="s">
        <v>206</v>
      </c>
      <c r="B47" s="63">
        <v>0</v>
      </c>
      <c r="C47" s="44">
        <v>0</v>
      </c>
      <c r="D47" s="65">
        <v>328147537</v>
      </c>
      <c r="E47" s="44">
        <v>0</v>
      </c>
      <c r="F47" s="65">
        <v>68213173</v>
      </c>
      <c r="G47" s="65">
        <v>66943</v>
      </c>
      <c r="H47" s="44">
        <v>0</v>
      </c>
      <c r="I47" s="65">
        <v>68872349</v>
      </c>
      <c r="J47" s="44">
        <v>0</v>
      </c>
      <c r="K47" s="65">
        <v>0</v>
      </c>
      <c r="L47" s="44">
        <v>0</v>
      </c>
      <c r="M47" s="59">
        <v>859626000</v>
      </c>
      <c r="N47" s="1" t="s">
        <v>119</v>
      </c>
      <c r="O47" s="47"/>
      <c r="P47" s="48"/>
      <c r="R47" s="48"/>
    </row>
    <row r="48" spans="1:18" x14ac:dyDescent="0.2">
      <c r="A48" s="1" t="s">
        <v>207</v>
      </c>
      <c r="B48" s="63">
        <v>0</v>
      </c>
      <c r="C48" s="44">
        <v>0</v>
      </c>
      <c r="D48" s="44">
        <v>0</v>
      </c>
      <c r="E48" s="44">
        <v>0</v>
      </c>
      <c r="F48" s="65">
        <v>0</v>
      </c>
      <c r="G48" s="44">
        <v>0</v>
      </c>
      <c r="H48" s="44">
        <v>0</v>
      </c>
      <c r="I48" s="65">
        <v>0</v>
      </c>
      <c r="J48" s="44">
        <v>0</v>
      </c>
      <c r="K48" s="65">
        <v>0</v>
      </c>
      <c r="L48" s="44">
        <v>0</v>
      </c>
      <c r="M48" s="49">
        <v>0</v>
      </c>
      <c r="N48" s="1" t="s">
        <v>120</v>
      </c>
      <c r="O48" s="47"/>
      <c r="P48" s="48"/>
      <c r="R48" s="48"/>
    </row>
    <row r="49" spans="1:18" x14ac:dyDescent="0.2">
      <c r="A49" s="1" t="s">
        <v>208</v>
      </c>
      <c r="B49" s="63">
        <v>0</v>
      </c>
      <c r="C49" s="44">
        <v>0</v>
      </c>
      <c r="D49" s="44">
        <v>0</v>
      </c>
      <c r="E49" s="44">
        <v>0</v>
      </c>
      <c r="F49" s="65">
        <v>0</v>
      </c>
      <c r="G49" s="44">
        <v>0</v>
      </c>
      <c r="H49" s="44">
        <v>0</v>
      </c>
      <c r="I49" s="65">
        <v>0</v>
      </c>
      <c r="J49" s="44">
        <v>0</v>
      </c>
      <c r="K49" s="65">
        <v>0</v>
      </c>
      <c r="L49" s="44">
        <v>0</v>
      </c>
      <c r="M49" s="49">
        <v>0</v>
      </c>
      <c r="N49" s="1" t="s">
        <v>121</v>
      </c>
      <c r="O49" s="47"/>
      <c r="P49" s="48"/>
      <c r="R49" s="48"/>
    </row>
    <row r="50" spans="1:18" x14ac:dyDescent="0.2">
      <c r="A50" s="1" t="s">
        <v>209</v>
      </c>
      <c r="B50" s="63">
        <v>118411845</v>
      </c>
      <c r="C50" s="65">
        <v>22476830</v>
      </c>
      <c r="D50" s="65">
        <v>317875934</v>
      </c>
      <c r="E50" s="65">
        <v>44188812</v>
      </c>
      <c r="F50" s="65">
        <v>94105047</v>
      </c>
      <c r="G50" s="65">
        <v>31669695</v>
      </c>
      <c r="H50" s="65">
        <v>39856131</v>
      </c>
      <c r="I50" s="65">
        <v>81157605</v>
      </c>
      <c r="J50" s="65">
        <v>97418830</v>
      </c>
      <c r="K50" s="65">
        <v>122432037</v>
      </c>
      <c r="L50" s="65">
        <v>73287966</v>
      </c>
      <c r="M50" s="59">
        <v>640800000</v>
      </c>
      <c r="N50" s="1" t="s">
        <v>122</v>
      </c>
      <c r="O50" s="47"/>
      <c r="P50" s="48"/>
      <c r="R50" s="48"/>
    </row>
    <row r="51" spans="1:18" x14ac:dyDescent="0.2">
      <c r="A51" s="1" t="s">
        <v>210</v>
      </c>
      <c r="B51" s="42">
        <v>0</v>
      </c>
      <c r="C51" s="44">
        <v>0</v>
      </c>
      <c r="D51" s="44">
        <v>0</v>
      </c>
      <c r="E51" s="44">
        <v>0</v>
      </c>
      <c r="F51" s="65">
        <v>0</v>
      </c>
      <c r="G51" s="44">
        <v>0</v>
      </c>
      <c r="H51" s="44">
        <v>0</v>
      </c>
      <c r="I51" s="65">
        <v>0</v>
      </c>
      <c r="J51" s="65">
        <v>6174583</v>
      </c>
      <c r="K51" s="65">
        <v>4102021</v>
      </c>
      <c r="L51" s="44">
        <v>0</v>
      </c>
      <c r="M51" s="59">
        <v>108494000</v>
      </c>
      <c r="N51" s="1" t="s">
        <v>123</v>
      </c>
      <c r="O51" s="47"/>
      <c r="P51" s="48"/>
      <c r="R51" s="48"/>
    </row>
    <row r="52" spans="1:18" x14ac:dyDescent="0.2">
      <c r="A52" s="1" t="s">
        <v>211</v>
      </c>
      <c r="B52" s="63">
        <v>98944584</v>
      </c>
      <c r="C52" s="44">
        <v>0</v>
      </c>
      <c r="D52" s="44">
        <v>0</v>
      </c>
      <c r="E52" s="44">
        <v>0</v>
      </c>
      <c r="F52" s="65">
        <v>62376599</v>
      </c>
      <c r="G52" s="65">
        <v>197281</v>
      </c>
      <c r="H52" s="44">
        <v>0</v>
      </c>
      <c r="I52" s="65">
        <v>0</v>
      </c>
      <c r="J52" s="44">
        <v>0</v>
      </c>
      <c r="K52" s="65">
        <v>109206</v>
      </c>
      <c r="L52" s="65">
        <v>15761637</v>
      </c>
      <c r="M52" s="59">
        <v>614920000</v>
      </c>
      <c r="N52" s="1" t="s">
        <v>124</v>
      </c>
      <c r="O52" s="47"/>
      <c r="P52" s="48"/>
      <c r="R52" s="48"/>
    </row>
    <row r="53" spans="1:18" x14ac:dyDescent="0.2">
      <c r="A53" s="1" t="s">
        <v>212</v>
      </c>
      <c r="B53" s="63">
        <v>0</v>
      </c>
      <c r="C53" s="44">
        <v>0</v>
      </c>
      <c r="D53" s="44">
        <v>0</v>
      </c>
      <c r="E53" s="44">
        <v>0</v>
      </c>
      <c r="F53" s="65">
        <v>0</v>
      </c>
      <c r="G53" s="44">
        <v>0</v>
      </c>
      <c r="H53" s="44">
        <v>0</v>
      </c>
      <c r="I53" s="65">
        <v>0</v>
      </c>
      <c r="J53" s="65">
        <v>11526630</v>
      </c>
      <c r="K53" s="65">
        <v>0</v>
      </c>
      <c r="L53" s="65">
        <v>3678559</v>
      </c>
      <c r="M53" s="49">
        <v>0</v>
      </c>
      <c r="N53" s="1" t="s">
        <v>125</v>
      </c>
      <c r="O53" s="47"/>
      <c r="P53" s="48"/>
      <c r="R53" s="48"/>
    </row>
    <row r="54" spans="1:18" x14ac:dyDescent="0.2">
      <c r="A54" s="1" t="s">
        <v>213</v>
      </c>
      <c r="B54" s="63">
        <v>-294908</v>
      </c>
      <c r="C54" s="44">
        <v>0</v>
      </c>
      <c r="D54" s="44">
        <v>0</v>
      </c>
      <c r="E54" s="44">
        <v>0</v>
      </c>
      <c r="F54" s="65">
        <v>0</v>
      </c>
      <c r="G54" s="44">
        <v>0</v>
      </c>
      <c r="H54" s="44">
        <v>0</v>
      </c>
      <c r="I54" s="65">
        <v>0</v>
      </c>
      <c r="J54" s="44">
        <v>0</v>
      </c>
      <c r="K54" s="65">
        <v>0</v>
      </c>
      <c r="L54" s="44">
        <v>0</v>
      </c>
      <c r="M54" s="59">
        <v>583695000</v>
      </c>
      <c r="N54" s="1" t="s">
        <v>126</v>
      </c>
      <c r="O54" s="47"/>
      <c r="P54" s="48"/>
      <c r="R54" s="48"/>
    </row>
    <row r="55" spans="1:18" x14ac:dyDescent="0.2">
      <c r="A55" s="1" t="s">
        <v>214</v>
      </c>
      <c r="B55" s="63">
        <v>0</v>
      </c>
      <c r="C55" s="44">
        <v>0</v>
      </c>
      <c r="D55" s="65">
        <v>11870335</v>
      </c>
      <c r="E55" s="44">
        <v>0</v>
      </c>
      <c r="F55" s="65">
        <v>0</v>
      </c>
      <c r="G55" s="44">
        <v>0</v>
      </c>
      <c r="H55" s="44">
        <v>0</v>
      </c>
      <c r="I55" s="65">
        <v>0</v>
      </c>
      <c r="J55" s="44">
        <v>0</v>
      </c>
      <c r="K55" s="65">
        <v>5849743</v>
      </c>
      <c r="L55" s="44">
        <v>0</v>
      </c>
      <c r="M55" s="49">
        <v>0</v>
      </c>
      <c r="N55" s="1" t="s">
        <v>127</v>
      </c>
      <c r="O55" s="47"/>
      <c r="P55" s="48"/>
      <c r="R55" s="48"/>
    </row>
    <row r="56" spans="1:18" x14ac:dyDescent="0.2">
      <c r="A56" s="1" t="s">
        <v>215</v>
      </c>
      <c r="B56" s="63">
        <v>-3648428</v>
      </c>
      <c r="C56" s="44">
        <v>0</v>
      </c>
      <c r="D56" s="65">
        <v>-133342835</v>
      </c>
      <c r="E56" s="65">
        <v>-3435929</v>
      </c>
      <c r="F56" s="65">
        <v>0</v>
      </c>
      <c r="G56" s="44">
        <v>0</v>
      </c>
      <c r="H56" s="44">
        <v>0</v>
      </c>
      <c r="I56" s="65">
        <v>-4397422</v>
      </c>
      <c r="J56" s="65">
        <v>-1584070</v>
      </c>
      <c r="K56" s="65">
        <v>-9420102</v>
      </c>
      <c r="L56" s="44">
        <v>0</v>
      </c>
      <c r="M56" s="59">
        <v>-120424000</v>
      </c>
      <c r="N56" s="1" t="s">
        <v>128</v>
      </c>
      <c r="O56" s="47"/>
      <c r="P56" s="48"/>
      <c r="R56" s="48"/>
    </row>
    <row r="57" spans="1:18" x14ac:dyDescent="0.2">
      <c r="A57" s="1" t="s">
        <v>216</v>
      </c>
      <c r="B57" s="63">
        <v>14828549</v>
      </c>
      <c r="C57" s="65">
        <v>2992742</v>
      </c>
      <c r="D57" s="65">
        <v>4904574</v>
      </c>
      <c r="E57" s="65">
        <v>5750085</v>
      </c>
      <c r="F57" s="65">
        <v>1315151</v>
      </c>
      <c r="G57" s="65">
        <v>303556</v>
      </c>
      <c r="H57" s="65">
        <v>4888338</v>
      </c>
      <c r="I57" s="65">
        <v>3967607</v>
      </c>
      <c r="J57" s="65">
        <v>59124709</v>
      </c>
      <c r="K57" s="65">
        <v>37056092</v>
      </c>
      <c r="L57" s="65">
        <v>-5277060</v>
      </c>
      <c r="M57" s="59"/>
      <c r="N57" s="1" t="s">
        <v>129</v>
      </c>
      <c r="O57" s="47"/>
      <c r="P57" s="48"/>
      <c r="R57" s="48"/>
    </row>
    <row r="58" spans="1:18" x14ac:dyDescent="0.2">
      <c r="A58" s="1" t="s">
        <v>217</v>
      </c>
      <c r="B58" s="42">
        <v>0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65">
        <v>0</v>
      </c>
      <c r="L58" s="44">
        <v>0</v>
      </c>
      <c r="M58" s="59">
        <v>-252662000</v>
      </c>
      <c r="N58" s="1" t="s">
        <v>130</v>
      </c>
      <c r="O58" s="47"/>
      <c r="P58" s="48"/>
      <c r="R58" s="48"/>
    </row>
    <row r="59" spans="1:18" x14ac:dyDescent="0.2">
      <c r="A59" s="1" t="s">
        <v>218</v>
      </c>
      <c r="B59" s="63">
        <v>240865525</v>
      </c>
      <c r="C59" s="65">
        <v>28220467</v>
      </c>
      <c r="D59" s="65">
        <v>499963734</v>
      </c>
      <c r="E59" s="65">
        <v>26449964</v>
      </c>
      <c r="F59" s="65">
        <v>69774670</v>
      </c>
      <c r="G59" s="65">
        <v>22082147</v>
      </c>
      <c r="H59" s="65">
        <v>76089432</v>
      </c>
      <c r="I59" s="65">
        <v>241048908</v>
      </c>
      <c r="J59" s="65">
        <v>100391474</v>
      </c>
      <c r="K59" s="65">
        <v>168169427</v>
      </c>
      <c r="L59" s="65">
        <v>46127117</v>
      </c>
      <c r="M59" s="59">
        <v>1376729000</v>
      </c>
      <c r="N59" s="1" t="s">
        <v>131</v>
      </c>
      <c r="O59" s="47"/>
      <c r="P59" s="48"/>
      <c r="R59" s="48"/>
    </row>
    <row r="60" spans="1:18" x14ac:dyDescent="0.2">
      <c r="A60" s="1" t="s">
        <v>219</v>
      </c>
      <c r="B60" s="63">
        <v>89010000</v>
      </c>
      <c r="C60" s="44">
        <v>0</v>
      </c>
      <c r="D60" s="44">
        <v>0</v>
      </c>
      <c r="E60" s="44">
        <v>0</v>
      </c>
      <c r="F60" s="65">
        <v>70900000</v>
      </c>
      <c r="G60" s="44">
        <v>0</v>
      </c>
      <c r="H60" s="44">
        <v>0</v>
      </c>
      <c r="I60" s="65">
        <v>70900000</v>
      </c>
      <c r="J60" s="44">
        <v>0</v>
      </c>
      <c r="K60" s="44">
        <v>0</v>
      </c>
      <c r="L60" s="65">
        <v>85080000</v>
      </c>
      <c r="M60" s="59">
        <v>0</v>
      </c>
      <c r="N60" s="1" t="s">
        <v>132</v>
      </c>
      <c r="O60" s="47"/>
      <c r="P60" s="48"/>
      <c r="R60" s="48"/>
    </row>
    <row r="61" spans="1:18" x14ac:dyDescent="0.2">
      <c r="A61" s="1" t="s">
        <v>220</v>
      </c>
      <c r="B61" s="63">
        <v>708117167</v>
      </c>
      <c r="C61" s="44">
        <v>173690039</v>
      </c>
      <c r="D61" s="65">
        <v>1344419279</v>
      </c>
      <c r="E61" s="65">
        <v>222952932</v>
      </c>
      <c r="F61" s="65">
        <v>566684640</v>
      </c>
      <c r="G61" s="65">
        <v>164319622</v>
      </c>
      <c r="H61" s="65">
        <v>245833901</v>
      </c>
      <c r="I61" s="65">
        <v>724586169</v>
      </c>
      <c r="J61" s="65">
        <v>473052156</v>
      </c>
      <c r="K61" s="65">
        <v>528298424</v>
      </c>
      <c r="L61" s="65">
        <v>419313219</v>
      </c>
      <c r="M61" s="59">
        <v>4451978000</v>
      </c>
      <c r="N61" s="1" t="s">
        <v>133</v>
      </c>
      <c r="O61" s="47"/>
      <c r="P61" s="48"/>
      <c r="R61" s="48"/>
    </row>
    <row r="62" spans="1:18" x14ac:dyDescent="0.2">
      <c r="A62" s="10" t="s">
        <v>221</v>
      </c>
      <c r="B62" s="68">
        <v>178012917</v>
      </c>
      <c r="C62" s="45">
        <v>0</v>
      </c>
      <c r="D62" s="66">
        <v>59312918</v>
      </c>
      <c r="E62" s="66">
        <v>19499476</v>
      </c>
      <c r="F62" s="66">
        <v>126125001</v>
      </c>
      <c r="G62" s="45">
        <v>0</v>
      </c>
      <c r="H62" s="66">
        <v>4278772</v>
      </c>
      <c r="I62" s="66">
        <v>107961175</v>
      </c>
      <c r="J62" s="66">
        <v>17412148</v>
      </c>
      <c r="K62" s="66">
        <v>13930810</v>
      </c>
      <c r="L62" s="45">
        <v>0</v>
      </c>
      <c r="M62" s="60">
        <v>0</v>
      </c>
      <c r="N62" s="10" t="s">
        <v>134</v>
      </c>
      <c r="O62" s="47"/>
      <c r="P62" s="48"/>
      <c r="R62" s="48"/>
    </row>
    <row r="63" spans="1:18" x14ac:dyDescent="0.2">
      <c r="A63" s="1" t="s">
        <v>264</v>
      </c>
      <c r="B63" s="63">
        <v>0</v>
      </c>
      <c r="C63" s="44">
        <v>0</v>
      </c>
      <c r="D63" s="65">
        <v>0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5">
        <v>0</v>
      </c>
      <c r="M63" s="59">
        <v>177305000</v>
      </c>
      <c r="N63" s="1" t="s">
        <v>263</v>
      </c>
      <c r="O63" s="47"/>
      <c r="P63" s="48"/>
      <c r="R63" s="48"/>
    </row>
    <row r="64" spans="1:18" x14ac:dyDescent="0.2">
      <c r="A64" s="5" t="s">
        <v>222</v>
      </c>
      <c r="B64" s="63">
        <v>886130084</v>
      </c>
      <c r="C64" s="63">
        <v>173690039</v>
      </c>
      <c r="D64" s="63">
        <v>1403732197</v>
      </c>
      <c r="E64" s="63">
        <v>242452408</v>
      </c>
      <c r="F64" s="63">
        <v>692809641</v>
      </c>
      <c r="G64" s="63">
        <v>164319622</v>
      </c>
      <c r="H64" s="63">
        <v>250112673</v>
      </c>
      <c r="I64" s="63">
        <v>832547344</v>
      </c>
      <c r="J64" s="63">
        <v>490464304</v>
      </c>
      <c r="K64" s="63">
        <v>542229234</v>
      </c>
      <c r="L64" s="63">
        <v>419313219</v>
      </c>
      <c r="M64" s="57">
        <v>4629283000</v>
      </c>
      <c r="N64" s="5" t="s">
        <v>135</v>
      </c>
      <c r="O64" s="47"/>
      <c r="P64" s="48"/>
      <c r="R64" s="48"/>
    </row>
    <row r="65" spans="1:18" ht="13.5" customHeight="1" x14ac:dyDescent="0.2">
      <c r="A65" s="5" t="s">
        <v>223</v>
      </c>
      <c r="B65" s="63">
        <v>5630325862</v>
      </c>
      <c r="C65" s="63">
        <v>1401335600</v>
      </c>
      <c r="D65" s="63">
        <v>9226735483</v>
      </c>
      <c r="E65" s="63">
        <v>2635154394</v>
      </c>
      <c r="F65" s="63">
        <v>8351006738</v>
      </c>
      <c r="G65" s="63">
        <v>1383024402</v>
      </c>
      <c r="H65" s="63">
        <v>2110712934</v>
      </c>
      <c r="I65" s="63">
        <v>8238384367</v>
      </c>
      <c r="J65" s="63">
        <v>3917919342</v>
      </c>
      <c r="K65" s="63">
        <v>3154927625</v>
      </c>
      <c r="L65" s="63">
        <v>3525498243</v>
      </c>
      <c r="M65" s="57">
        <v>29816377000</v>
      </c>
      <c r="N65" s="5" t="s">
        <v>136</v>
      </c>
      <c r="O65" s="47"/>
      <c r="P65" s="48"/>
      <c r="R65" s="48"/>
    </row>
    <row r="66" spans="1:18" s="11" customFormat="1" x14ac:dyDescent="0.2">
      <c r="A66" s="11" t="s">
        <v>137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11" t="s">
        <v>137</v>
      </c>
      <c r="O66" s="47"/>
      <c r="P66" s="48"/>
      <c r="Q66"/>
      <c r="R66" s="48"/>
    </row>
    <row r="67" spans="1:18" s="11" customFormat="1" x14ac:dyDescent="0.2">
      <c r="A67" s="12" t="s">
        <v>22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8" t="s">
        <v>25</v>
      </c>
      <c r="O67" s="47"/>
      <c r="P67" s="48"/>
      <c r="Q67"/>
      <c r="R67" s="48"/>
    </row>
    <row r="68" spans="1:18" x14ac:dyDescent="0.2">
      <c r="A68" s="5" t="s">
        <v>224</v>
      </c>
      <c r="B68" s="63">
        <v>277079409</v>
      </c>
      <c r="C68" s="63">
        <v>94676445</v>
      </c>
      <c r="D68" s="63">
        <v>603381455</v>
      </c>
      <c r="E68" s="63">
        <v>141711329</v>
      </c>
      <c r="F68" s="63">
        <v>490941001</v>
      </c>
      <c r="G68" s="63">
        <v>100471512</v>
      </c>
      <c r="H68" s="63">
        <v>148165745</v>
      </c>
      <c r="I68" s="63">
        <v>474723255</v>
      </c>
      <c r="J68" s="63">
        <v>245622653</v>
      </c>
      <c r="K68" s="63">
        <v>197063601</v>
      </c>
      <c r="L68" s="63">
        <v>217545578</v>
      </c>
      <c r="M68" s="57">
        <v>1838867000</v>
      </c>
      <c r="N68" s="5" t="s">
        <v>138</v>
      </c>
      <c r="O68" s="47"/>
      <c r="P68" s="48"/>
      <c r="R68" s="48"/>
    </row>
    <row r="69" spans="1:18" x14ac:dyDescent="0.2">
      <c r="A69" s="5" t="s">
        <v>225</v>
      </c>
      <c r="B69" s="63">
        <v>138451979</v>
      </c>
      <c r="C69" s="63">
        <v>48297187</v>
      </c>
      <c r="D69" s="63">
        <v>223943681</v>
      </c>
      <c r="E69" s="63">
        <v>88595174</v>
      </c>
      <c r="F69" s="63">
        <v>254023745</v>
      </c>
      <c r="G69" s="63">
        <v>64211931</v>
      </c>
      <c r="H69" s="63">
        <v>91928187</v>
      </c>
      <c r="I69" s="63">
        <v>264675716</v>
      </c>
      <c r="J69" s="63">
        <v>111740781</v>
      </c>
      <c r="K69" s="63">
        <v>62417041</v>
      </c>
      <c r="L69" s="63">
        <v>121374854</v>
      </c>
      <c r="M69" s="57">
        <v>798434000</v>
      </c>
      <c r="N69" s="5" t="s">
        <v>139</v>
      </c>
      <c r="O69" s="47"/>
      <c r="P69" s="48"/>
      <c r="R69" s="48"/>
    </row>
    <row r="70" spans="1:18" x14ac:dyDescent="0.2">
      <c r="A70" s="5" t="s">
        <v>226</v>
      </c>
      <c r="B70" s="63">
        <v>138627430</v>
      </c>
      <c r="C70" s="63">
        <v>46379258</v>
      </c>
      <c r="D70" s="63">
        <v>379437774</v>
      </c>
      <c r="E70" s="63">
        <v>53116155</v>
      </c>
      <c r="F70" s="63">
        <v>236917256</v>
      </c>
      <c r="G70" s="63">
        <v>36259581</v>
      </c>
      <c r="H70" s="63">
        <v>56237558</v>
      </c>
      <c r="I70" s="63">
        <v>210047539</v>
      </c>
      <c r="J70" s="63">
        <v>133881872</v>
      </c>
      <c r="K70" s="63">
        <v>134646560</v>
      </c>
      <c r="L70" s="63">
        <v>96170724</v>
      </c>
      <c r="M70" s="57">
        <v>1040433000</v>
      </c>
      <c r="N70" s="5" t="s">
        <v>140</v>
      </c>
      <c r="O70" s="47"/>
      <c r="P70" s="48"/>
      <c r="R70" s="48"/>
    </row>
    <row r="71" spans="1:18" x14ac:dyDescent="0.2">
      <c r="A71" s="5" t="s">
        <v>227</v>
      </c>
      <c r="B71" s="63">
        <v>161171050</v>
      </c>
      <c r="C71" s="63">
        <v>4203309</v>
      </c>
      <c r="D71" s="63">
        <v>25507457</v>
      </c>
      <c r="E71" s="63">
        <v>7649422</v>
      </c>
      <c r="F71" s="63">
        <v>41177032</v>
      </c>
      <c r="G71" s="63">
        <v>2597975</v>
      </c>
      <c r="H71" s="63">
        <v>22201550</v>
      </c>
      <c r="I71" s="63">
        <v>171951013</v>
      </c>
      <c r="J71" s="63">
        <v>15611567</v>
      </c>
      <c r="K71" s="63">
        <v>25708032</v>
      </c>
      <c r="L71" s="63">
        <v>14688244</v>
      </c>
      <c r="M71" s="57">
        <v>156171000</v>
      </c>
      <c r="N71" s="5" t="s">
        <v>141</v>
      </c>
      <c r="O71" s="47"/>
      <c r="P71" s="48"/>
      <c r="R71" s="48"/>
    </row>
    <row r="72" spans="1:18" x14ac:dyDescent="0.2">
      <c r="A72" s="5" t="s">
        <v>228</v>
      </c>
      <c r="B72" s="63">
        <v>299798480</v>
      </c>
      <c r="C72" s="63">
        <v>50582567</v>
      </c>
      <c r="D72" s="63">
        <v>404945231</v>
      </c>
      <c r="E72" s="63">
        <v>60765577</v>
      </c>
      <c r="F72" s="63">
        <v>278094288</v>
      </c>
      <c r="G72" s="63">
        <v>38857556</v>
      </c>
      <c r="H72" s="63">
        <v>78439108</v>
      </c>
      <c r="I72" s="63">
        <v>381998552</v>
      </c>
      <c r="J72" s="63">
        <v>149493439</v>
      </c>
      <c r="K72" s="63">
        <v>160354592</v>
      </c>
      <c r="L72" s="63">
        <v>110858968</v>
      </c>
      <c r="M72" s="57">
        <v>1196604000</v>
      </c>
      <c r="N72" s="5" t="s">
        <v>142</v>
      </c>
      <c r="O72" s="47"/>
      <c r="P72" s="48"/>
      <c r="R72" s="48"/>
    </row>
    <row r="73" spans="1:18" x14ac:dyDescent="0.2">
      <c r="A73" s="5" t="s">
        <v>229</v>
      </c>
      <c r="B73" s="63">
        <v>81659825</v>
      </c>
      <c r="C73" s="63">
        <v>1490659</v>
      </c>
      <c r="D73" s="63">
        <v>8736071</v>
      </c>
      <c r="E73" s="63">
        <v>6092156</v>
      </c>
      <c r="F73" s="63">
        <v>17647759</v>
      </c>
      <c r="G73" s="63">
        <v>1315738</v>
      </c>
      <c r="H73" s="63">
        <v>894887</v>
      </c>
      <c r="I73" s="63">
        <v>12793295</v>
      </c>
      <c r="J73" s="63">
        <v>7517469</v>
      </c>
      <c r="K73" s="63">
        <v>4900484</v>
      </c>
      <c r="L73" s="63">
        <v>2900427</v>
      </c>
      <c r="M73" s="57">
        <v>50264000</v>
      </c>
      <c r="N73" s="5" t="s">
        <v>143</v>
      </c>
      <c r="O73" s="47"/>
      <c r="P73" s="48"/>
      <c r="R73" s="48"/>
    </row>
    <row r="74" spans="1:18" x14ac:dyDescent="0.2">
      <c r="A74" s="5" t="s">
        <v>230</v>
      </c>
      <c r="B74" s="63">
        <v>2463526</v>
      </c>
      <c r="C74" s="63">
        <v>7894</v>
      </c>
      <c r="D74" s="63">
        <v>968565</v>
      </c>
      <c r="E74" s="42">
        <v>0</v>
      </c>
      <c r="F74" s="63">
        <v>2525348</v>
      </c>
      <c r="G74" s="42">
        <v>0</v>
      </c>
      <c r="H74" s="63">
        <v>722674</v>
      </c>
      <c r="I74" s="42">
        <v>0</v>
      </c>
      <c r="J74" s="63">
        <v>1015155</v>
      </c>
      <c r="K74" s="63">
        <v>8851</v>
      </c>
      <c r="L74" s="42">
        <v>0</v>
      </c>
      <c r="M74" s="57">
        <v>1616000</v>
      </c>
      <c r="N74" s="5" t="s">
        <v>144</v>
      </c>
      <c r="O74" s="47"/>
      <c r="P74" s="48"/>
      <c r="R74" s="48"/>
    </row>
    <row r="75" spans="1:18" x14ac:dyDescent="0.2">
      <c r="A75" s="5" t="s">
        <v>231</v>
      </c>
      <c r="B75" s="63">
        <v>1563091</v>
      </c>
      <c r="C75" s="63">
        <v>176257</v>
      </c>
      <c r="D75" s="63">
        <v>293858</v>
      </c>
      <c r="E75" s="63">
        <v>869558</v>
      </c>
      <c r="F75" s="63">
        <v>805795</v>
      </c>
      <c r="G75" s="63">
        <v>40150</v>
      </c>
      <c r="H75" s="63">
        <v>2156503</v>
      </c>
      <c r="I75" s="63">
        <v>1371601</v>
      </c>
      <c r="J75" s="63">
        <v>5161308</v>
      </c>
      <c r="K75" s="63">
        <v>568139</v>
      </c>
      <c r="L75" s="63">
        <v>587054</v>
      </c>
      <c r="M75" s="57">
        <v>3265000</v>
      </c>
      <c r="N75" s="5" t="s">
        <v>145</v>
      </c>
      <c r="O75" s="47"/>
      <c r="P75" s="48"/>
      <c r="R75" s="48"/>
    </row>
    <row r="76" spans="1:18" x14ac:dyDescent="0.2">
      <c r="A76" s="5" t="s">
        <v>232</v>
      </c>
      <c r="B76" s="42">
        <v>0</v>
      </c>
      <c r="C76" s="63">
        <v>0</v>
      </c>
      <c r="D76" s="42">
        <v>0</v>
      </c>
      <c r="E76" s="42">
        <v>0</v>
      </c>
      <c r="F76" s="63">
        <v>48728</v>
      </c>
      <c r="G76" s="42">
        <v>0</v>
      </c>
      <c r="H76" s="63">
        <v>-6452</v>
      </c>
      <c r="I76" s="63">
        <v>30285</v>
      </c>
      <c r="J76" s="42">
        <v>0</v>
      </c>
      <c r="K76" s="63">
        <v>150552</v>
      </c>
      <c r="L76" s="42">
        <v>0</v>
      </c>
      <c r="M76" s="43">
        <v>0</v>
      </c>
      <c r="N76" s="5" t="s">
        <v>146</v>
      </c>
      <c r="O76" s="47"/>
      <c r="P76" s="48"/>
      <c r="R76" s="48"/>
    </row>
    <row r="77" spans="1:18" x14ac:dyDescent="0.2">
      <c r="A77" s="5" t="s">
        <v>233</v>
      </c>
      <c r="B77" s="42">
        <v>0</v>
      </c>
      <c r="C77" s="42">
        <v>0</v>
      </c>
      <c r="D77" s="42">
        <v>0</v>
      </c>
      <c r="E77" s="63">
        <v>1183884</v>
      </c>
      <c r="F77" s="63">
        <v>-16863</v>
      </c>
      <c r="G77" s="42">
        <v>0</v>
      </c>
      <c r="H77" s="42">
        <v>0</v>
      </c>
      <c r="I77" s="42">
        <v>0</v>
      </c>
      <c r="J77" s="42">
        <v>0</v>
      </c>
      <c r="K77" s="63">
        <v>0</v>
      </c>
      <c r="L77" s="42">
        <v>0</v>
      </c>
      <c r="M77" s="57">
        <v>0</v>
      </c>
      <c r="N77" s="5" t="s">
        <v>147</v>
      </c>
      <c r="O77" s="47"/>
      <c r="P77" s="48"/>
      <c r="R77" s="48"/>
    </row>
    <row r="78" spans="1:18" x14ac:dyDescent="0.2">
      <c r="A78" s="5" t="s">
        <v>234</v>
      </c>
      <c r="B78" s="63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63">
        <v>0</v>
      </c>
      <c r="J78" s="42">
        <v>0</v>
      </c>
      <c r="K78" s="63">
        <v>0</v>
      </c>
      <c r="L78" s="42">
        <v>0</v>
      </c>
      <c r="M78" s="57">
        <v>168036000</v>
      </c>
      <c r="N78" s="5" t="s">
        <v>148</v>
      </c>
      <c r="O78" s="47"/>
      <c r="P78" s="48"/>
      <c r="R78" s="48"/>
    </row>
    <row r="79" spans="1:18" x14ac:dyDescent="0.2">
      <c r="A79" s="5" t="s">
        <v>235</v>
      </c>
      <c r="B79" s="63">
        <v>8031604</v>
      </c>
      <c r="C79" s="63">
        <v>2397037</v>
      </c>
      <c r="D79" s="63">
        <v>29802134</v>
      </c>
      <c r="E79" s="63">
        <v>3293551</v>
      </c>
      <c r="F79" s="63">
        <v>3746422</v>
      </c>
      <c r="G79" s="63">
        <v>3140983</v>
      </c>
      <c r="H79" s="63">
        <v>6261326</v>
      </c>
      <c r="I79" s="63">
        <v>6691419</v>
      </c>
      <c r="J79" s="63">
        <v>6755805</v>
      </c>
      <c r="K79" s="63">
        <v>4418885</v>
      </c>
      <c r="L79" s="63">
        <v>6439852</v>
      </c>
      <c r="M79" s="57">
        <v>23518000</v>
      </c>
      <c r="N79" s="5" t="s">
        <v>149</v>
      </c>
      <c r="O79" s="47"/>
      <c r="P79" s="48"/>
      <c r="R79" s="48"/>
    </row>
    <row r="80" spans="1:18" x14ac:dyDescent="0.2">
      <c r="A80" s="5" t="s">
        <v>236</v>
      </c>
      <c r="B80" s="63">
        <v>93718046</v>
      </c>
      <c r="C80" s="63">
        <v>4071847</v>
      </c>
      <c r="D80" s="63">
        <v>39800628</v>
      </c>
      <c r="E80" s="63">
        <v>11439149</v>
      </c>
      <c r="F80" s="63">
        <v>24757189</v>
      </c>
      <c r="G80" s="63">
        <v>4496871</v>
      </c>
      <c r="H80" s="63">
        <v>10028938</v>
      </c>
      <c r="I80" s="63">
        <v>20886600</v>
      </c>
      <c r="J80" s="63">
        <v>20449737</v>
      </c>
      <c r="K80" s="63">
        <v>10046911</v>
      </c>
      <c r="L80" s="63">
        <v>9927333</v>
      </c>
      <c r="M80" s="57">
        <v>246699000</v>
      </c>
      <c r="N80" s="5" t="s">
        <v>150</v>
      </c>
      <c r="O80" s="47"/>
      <c r="P80" s="48"/>
      <c r="R80" s="48"/>
    </row>
    <row r="81" spans="1:18" x14ac:dyDescent="0.2">
      <c r="A81" s="5" t="s">
        <v>237</v>
      </c>
      <c r="B81" s="63">
        <v>393516526</v>
      </c>
      <c r="C81" s="63">
        <v>54654414</v>
      </c>
      <c r="D81" s="63">
        <v>444745859</v>
      </c>
      <c r="E81" s="63">
        <v>72204726</v>
      </c>
      <c r="F81" s="63">
        <v>302851477</v>
      </c>
      <c r="G81" s="63">
        <v>43354427</v>
      </c>
      <c r="H81" s="63">
        <v>88468046</v>
      </c>
      <c r="I81" s="63">
        <v>402885152</v>
      </c>
      <c r="J81" s="63">
        <v>169943176</v>
      </c>
      <c r="K81" s="63">
        <v>170401503</v>
      </c>
      <c r="L81" s="63">
        <v>120786301</v>
      </c>
      <c r="M81" s="57">
        <v>1443303000</v>
      </c>
      <c r="N81" s="5" t="s">
        <v>151</v>
      </c>
      <c r="O81" s="47"/>
      <c r="P81" s="48"/>
      <c r="R81" s="48"/>
    </row>
    <row r="82" spans="1:18" x14ac:dyDescent="0.2">
      <c r="A82" s="5" t="s">
        <v>238</v>
      </c>
      <c r="B82" s="63">
        <v>48837657</v>
      </c>
      <c r="C82" s="63">
        <v>16398624</v>
      </c>
      <c r="D82" s="63">
        <v>99925596</v>
      </c>
      <c r="E82" s="63">
        <v>19946895</v>
      </c>
      <c r="F82" s="63">
        <v>66892385</v>
      </c>
      <c r="G82" s="63">
        <v>16756293</v>
      </c>
      <c r="H82" s="63">
        <v>20515449</v>
      </c>
      <c r="I82" s="63">
        <v>66860774</v>
      </c>
      <c r="J82" s="63">
        <v>47460626</v>
      </c>
      <c r="K82" s="63">
        <v>41423839</v>
      </c>
      <c r="L82" s="63">
        <v>38984481</v>
      </c>
      <c r="M82" s="57">
        <v>261193000</v>
      </c>
      <c r="N82" s="5" t="s">
        <v>152</v>
      </c>
      <c r="O82" s="48"/>
      <c r="P82" s="48"/>
      <c r="R82" s="48"/>
    </row>
    <row r="83" spans="1:18" x14ac:dyDescent="0.2">
      <c r="A83" s="5" t="s">
        <v>239</v>
      </c>
      <c r="B83" s="63">
        <v>8502220</v>
      </c>
      <c r="C83" s="63">
        <v>4081656</v>
      </c>
      <c r="D83" s="63">
        <v>27689457</v>
      </c>
      <c r="E83" s="63">
        <v>7284206</v>
      </c>
      <c r="F83" s="63">
        <v>15218129</v>
      </c>
      <c r="G83" s="63">
        <v>3693525</v>
      </c>
      <c r="H83" s="63">
        <v>4381910</v>
      </c>
      <c r="I83" s="63">
        <v>31211155</v>
      </c>
      <c r="J83" s="63">
        <v>7883131</v>
      </c>
      <c r="K83" s="63">
        <v>11444421</v>
      </c>
      <c r="L83" s="63">
        <v>8086978</v>
      </c>
      <c r="M83" s="57">
        <v>33623000</v>
      </c>
      <c r="N83" s="5" t="s">
        <v>153</v>
      </c>
      <c r="O83" s="48"/>
      <c r="P83" s="48"/>
      <c r="R83" s="48"/>
    </row>
    <row r="84" spans="1:18" x14ac:dyDescent="0.2">
      <c r="A84" s="5" t="s">
        <v>240</v>
      </c>
      <c r="B84" s="63">
        <v>52138020</v>
      </c>
      <c r="C84" s="63">
        <v>12618462</v>
      </c>
      <c r="D84" s="63">
        <v>61432830</v>
      </c>
      <c r="E84" s="63">
        <v>14576432</v>
      </c>
      <c r="F84" s="63">
        <v>66285007</v>
      </c>
      <c r="G84" s="63">
        <v>11173835</v>
      </c>
      <c r="H84" s="63">
        <v>12312260</v>
      </c>
      <c r="I84" s="63">
        <v>57599052</v>
      </c>
      <c r="J84" s="63">
        <v>46970868</v>
      </c>
      <c r="K84" s="63">
        <v>41155492</v>
      </c>
      <c r="L84" s="63">
        <v>25404883</v>
      </c>
      <c r="M84" s="61">
        <v>222276000</v>
      </c>
      <c r="N84" s="5" t="s">
        <v>154</v>
      </c>
      <c r="O84" s="48"/>
      <c r="P84" s="48"/>
      <c r="R84" s="48"/>
    </row>
    <row r="85" spans="1:18" x14ac:dyDescent="0.2">
      <c r="A85" s="5" t="s">
        <v>241</v>
      </c>
      <c r="B85" s="63">
        <v>43552963</v>
      </c>
      <c r="C85" s="63">
        <v>7497298</v>
      </c>
      <c r="D85" s="63">
        <v>18942762</v>
      </c>
      <c r="E85" s="63">
        <v>4558317</v>
      </c>
      <c r="F85" s="63">
        <v>69325325</v>
      </c>
      <c r="G85" s="63">
        <v>8821857</v>
      </c>
      <c r="H85" s="63">
        <v>12270667</v>
      </c>
      <c r="I85" s="63">
        <v>44241302</v>
      </c>
      <c r="J85" s="63">
        <v>48549742</v>
      </c>
      <c r="K85" s="63">
        <v>0</v>
      </c>
      <c r="L85" s="63">
        <v>16632617</v>
      </c>
      <c r="M85" s="57">
        <v>0</v>
      </c>
      <c r="N85" s="5" t="s">
        <v>155</v>
      </c>
      <c r="O85" s="47"/>
      <c r="P85" s="48"/>
      <c r="R85" s="48"/>
    </row>
    <row r="86" spans="1:18" x14ac:dyDescent="0.2">
      <c r="A86" s="5" t="s">
        <v>242</v>
      </c>
      <c r="B86" s="63">
        <v>90477</v>
      </c>
      <c r="C86" s="42">
        <v>0</v>
      </c>
      <c r="D86" s="42">
        <v>0</v>
      </c>
      <c r="E86" s="42">
        <v>0</v>
      </c>
      <c r="F86" s="63">
        <v>-294850</v>
      </c>
      <c r="G86" s="42">
        <v>0</v>
      </c>
      <c r="H86" s="63">
        <v>45618</v>
      </c>
      <c r="I86" s="63">
        <v>0</v>
      </c>
      <c r="J86" s="42">
        <v>0</v>
      </c>
      <c r="K86" s="63">
        <v>20483280</v>
      </c>
      <c r="L86" s="42">
        <v>0</v>
      </c>
      <c r="M86" s="43">
        <v>0</v>
      </c>
      <c r="N86" s="5" t="s">
        <v>156</v>
      </c>
      <c r="O86" s="47"/>
      <c r="P86" s="48"/>
      <c r="R86" s="48"/>
    </row>
    <row r="87" spans="1:18" x14ac:dyDescent="0.2">
      <c r="A87" s="5" t="s">
        <v>243</v>
      </c>
      <c r="B87" s="42">
        <v>0</v>
      </c>
      <c r="C87" s="63">
        <v>-3444519</v>
      </c>
      <c r="D87" s="42">
        <v>0</v>
      </c>
      <c r="E87" s="42">
        <v>0</v>
      </c>
      <c r="F87" s="63">
        <v>-866590</v>
      </c>
      <c r="G87" s="63">
        <v>152246</v>
      </c>
      <c r="H87" s="63">
        <v>1773525</v>
      </c>
      <c r="I87" s="63">
        <v>3721979</v>
      </c>
      <c r="J87" s="63">
        <v>-517373</v>
      </c>
      <c r="K87" s="63">
        <v>32282</v>
      </c>
      <c r="L87" s="63">
        <v>742000</v>
      </c>
      <c r="M87" s="43">
        <v>0</v>
      </c>
      <c r="N87" s="5" t="s">
        <v>157</v>
      </c>
      <c r="O87" s="47"/>
      <c r="P87" s="48"/>
      <c r="R87" s="48"/>
    </row>
    <row r="88" spans="1:18" x14ac:dyDescent="0.2">
      <c r="A88" s="5" t="s">
        <v>244</v>
      </c>
      <c r="B88" s="42">
        <v>0</v>
      </c>
      <c r="C88" s="42">
        <v>0</v>
      </c>
      <c r="D88" s="42">
        <v>0</v>
      </c>
      <c r="E88" s="42">
        <v>0</v>
      </c>
      <c r="F88" s="63">
        <v>0</v>
      </c>
      <c r="G88" s="63">
        <v>-90000</v>
      </c>
      <c r="H88" s="63">
        <v>0</v>
      </c>
      <c r="I88" s="63">
        <v>13726883</v>
      </c>
      <c r="J88" s="42">
        <v>0</v>
      </c>
      <c r="K88" s="63">
        <v>0</v>
      </c>
      <c r="L88" s="42">
        <v>0</v>
      </c>
      <c r="M88" s="43">
        <v>0</v>
      </c>
      <c r="N88" s="5" t="s">
        <v>158</v>
      </c>
      <c r="O88" s="47"/>
      <c r="P88" s="48"/>
      <c r="R88" s="48"/>
    </row>
    <row r="89" spans="1:18" x14ac:dyDescent="0.2">
      <c r="A89" s="5" t="s">
        <v>199</v>
      </c>
      <c r="B89" s="63">
        <v>9222298</v>
      </c>
      <c r="C89" s="63">
        <v>-209789</v>
      </c>
      <c r="D89" s="63">
        <v>957237</v>
      </c>
      <c r="E89" s="63">
        <v>1809811</v>
      </c>
      <c r="F89" s="63">
        <v>518344</v>
      </c>
      <c r="G89" s="42">
        <v>0</v>
      </c>
      <c r="H89" s="63">
        <v>428211</v>
      </c>
      <c r="I89" s="63">
        <v>-88355</v>
      </c>
      <c r="J89" s="63">
        <v>1106290</v>
      </c>
      <c r="K89" s="63">
        <v>835168</v>
      </c>
      <c r="L89" s="63">
        <v>868039</v>
      </c>
      <c r="M89" s="62">
        <v>219913000</v>
      </c>
      <c r="N89" s="5" t="s">
        <v>112</v>
      </c>
      <c r="O89" s="47"/>
      <c r="P89" s="48"/>
      <c r="R89" s="48"/>
    </row>
    <row r="90" spans="1:18" x14ac:dyDescent="0.2">
      <c r="A90" s="5" t="s">
        <v>245</v>
      </c>
      <c r="B90" s="63">
        <v>162343635</v>
      </c>
      <c r="C90" s="63">
        <v>36941732</v>
      </c>
      <c r="D90" s="63">
        <v>208947882</v>
      </c>
      <c r="E90" s="63">
        <v>48175661</v>
      </c>
      <c r="F90" s="63">
        <v>217077750</v>
      </c>
      <c r="G90" s="63">
        <v>40507756</v>
      </c>
      <c r="H90" s="63">
        <v>51727640</v>
      </c>
      <c r="I90" s="63">
        <v>217272790</v>
      </c>
      <c r="J90" s="63">
        <v>151453284</v>
      </c>
      <c r="K90" s="63">
        <v>115374482</v>
      </c>
      <c r="L90" s="63">
        <v>90718998</v>
      </c>
      <c r="M90" s="57">
        <v>737005000</v>
      </c>
      <c r="N90" s="5" t="s">
        <v>159</v>
      </c>
      <c r="O90" s="47"/>
      <c r="P90" s="48"/>
      <c r="R90" s="48"/>
    </row>
    <row r="91" spans="1:18" x14ac:dyDescent="0.2">
      <c r="A91" s="5" t="s">
        <v>246</v>
      </c>
      <c r="B91" s="63">
        <v>231172891</v>
      </c>
      <c r="C91" s="63">
        <v>17712682</v>
      </c>
      <c r="D91" s="63">
        <v>235797977</v>
      </c>
      <c r="E91" s="63">
        <v>24029065</v>
      </c>
      <c r="F91" s="63">
        <v>85773727</v>
      </c>
      <c r="G91" s="63">
        <v>2846671</v>
      </c>
      <c r="H91" s="63">
        <v>36740406</v>
      </c>
      <c r="I91" s="63">
        <v>185612362</v>
      </c>
      <c r="J91" s="63">
        <v>18489892</v>
      </c>
      <c r="K91" s="63">
        <v>55027021</v>
      </c>
      <c r="L91" s="63">
        <v>30067303</v>
      </c>
      <c r="M91" s="62">
        <v>706298000</v>
      </c>
      <c r="N91" s="5" t="s">
        <v>160</v>
      </c>
      <c r="O91" s="47"/>
      <c r="P91" s="48"/>
      <c r="R91" s="48"/>
    </row>
    <row r="92" spans="1:18" x14ac:dyDescent="0.2">
      <c r="A92" s="5" t="s">
        <v>247</v>
      </c>
      <c r="B92" s="63">
        <v>36852142</v>
      </c>
      <c r="C92" s="63">
        <v>5994981</v>
      </c>
      <c r="D92" s="63">
        <v>85524375</v>
      </c>
      <c r="E92" s="63">
        <v>6321771</v>
      </c>
      <c r="F92" s="63">
        <v>31299627</v>
      </c>
      <c r="G92" s="63">
        <v>984974</v>
      </c>
      <c r="H92" s="63">
        <v>9738804</v>
      </c>
      <c r="I92" s="63">
        <v>25476199</v>
      </c>
      <c r="J92" s="63">
        <v>4236762</v>
      </c>
      <c r="K92" s="63">
        <v>19739470</v>
      </c>
      <c r="L92" s="63">
        <v>12269458</v>
      </c>
      <c r="M92" s="57">
        <v>163119000</v>
      </c>
      <c r="N92" s="5" t="s">
        <v>161</v>
      </c>
      <c r="O92" s="47"/>
      <c r="P92" s="48"/>
      <c r="R92" s="48"/>
    </row>
    <row r="93" spans="1:18" x14ac:dyDescent="0.2">
      <c r="A93" s="5" t="s">
        <v>248</v>
      </c>
      <c r="B93" s="63">
        <v>194320749</v>
      </c>
      <c r="C93" s="63">
        <v>11717701</v>
      </c>
      <c r="D93" s="63">
        <v>150273602</v>
      </c>
      <c r="E93" s="63">
        <v>17707294</v>
      </c>
      <c r="F93" s="63">
        <v>54474100</v>
      </c>
      <c r="G93" s="63">
        <v>1861697</v>
      </c>
      <c r="H93" s="63">
        <v>27001602</v>
      </c>
      <c r="I93" s="63">
        <v>160136163</v>
      </c>
      <c r="J93" s="63">
        <v>14253130</v>
      </c>
      <c r="K93" s="63">
        <v>35287551</v>
      </c>
      <c r="L93" s="63">
        <v>17797845</v>
      </c>
      <c r="M93" s="57">
        <v>543179000</v>
      </c>
      <c r="N93" s="5" t="s">
        <v>162</v>
      </c>
      <c r="O93" s="47"/>
      <c r="P93" s="48"/>
      <c r="R93" s="48"/>
    </row>
    <row r="94" spans="1:18" x14ac:dyDescent="0.2">
      <c r="A94" s="5" t="s">
        <v>249</v>
      </c>
      <c r="B94" s="42">
        <v>0</v>
      </c>
      <c r="C94" s="42">
        <v>0</v>
      </c>
      <c r="D94" s="42">
        <v>0</v>
      </c>
      <c r="E94" s="42">
        <v>0</v>
      </c>
      <c r="F94" s="63">
        <v>0</v>
      </c>
      <c r="G94" s="42">
        <v>0</v>
      </c>
      <c r="H94" s="42">
        <v>0</v>
      </c>
      <c r="I94" s="42">
        <v>0</v>
      </c>
      <c r="J94" s="42">
        <v>0</v>
      </c>
      <c r="K94" s="42">
        <v>0</v>
      </c>
      <c r="L94" s="42">
        <v>0</v>
      </c>
      <c r="M94" s="43">
        <v>0</v>
      </c>
      <c r="N94" s="5" t="s">
        <v>163</v>
      </c>
      <c r="O94" s="47"/>
      <c r="P94" s="48"/>
      <c r="R94" s="48"/>
    </row>
    <row r="95" spans="1:18" x14ac:dyDescent="0.2">
      <c r="A95" s="5" t="s">
        <v>250</v>
      </c>
      <c r="B95" s="63">
        <v>194320749</v>
      </c>
      <c r="C95" s="63">
        <v>11717701</v>
      </c>
      <c r="D95" s="63">
        <v>150273602</v>
      </c>
      <c r="E95" s="63">
        <v>17707294</v>
      </c>
      <c r="F95" s="63">
        <v>54474100</v>
      </c>
      <c r="G95" s="63">
        <v>1861697</v>
      </c>
      <c r="H95" s="63">
        <v>27001602</v>
      </c>
      <c r="I95" s="63">
        <v>160136163</v>
      </c>
      <c r="J95" s="63">
        <v>14253130</v>
      </c>
      <c r="K95" s="63">
        <v>35287551</v>
      </c>
      <c r="L95" s="63">
        <v>17797845</v>
      </c>
      <c r="M95" s="57">
        <v>543179000</v>
      </c>
      <c r="N95" s="5" t="s">
        <v>164</v>
      </c>
      <c r="O95" s="47"/>
      <c r="P95" s="48"/>
      <c r="R95" s="48"/>
    </row>
    <row r="96" spans="1:18" x14ac:dyDescent="0.2">
      <c r="A96" s="5" t="s">
        <v>251</v>
      </c>
      <c r="B96" s="63">
        <v>117329104</v>
      </c>
      <c r="C96" s="63">
        <v>11717701</v>
      </c>
      <c r="D96" s="63">
        <v>147454758</v>
      </c>
      <c r="E96" s="63">
        <v>15986897</v>
      </c>
      <c r="F96" s="63">
        <v>42309640</v>
      </c>
      <c r="G96" s="63">
        <v>1861697</v>
      </c>
      <c r="H96" s="63">
        <v>26512753</v>
      </c>
      <c r="I96" s="63">
        <v>107946902</v>
      </c>
      <c r="J96" s="63">
        <v>16560714</v>
      </c>
      <c r="K96" s="63">
        <v>35017177</v>
      </c>
      <c r="L96" s="63">
        <v>17797845</v>
      </c>
      <c r="M96" s="57">
        <v>543179000</v>
      </c>
      <c r="N96" s="5" t="s">
        <v>165</v>
      </c>
      <c r="O96" s="47"/>
      <c r="P96" s="48"/>
      <c r="R96" s="48"/>
    </row>
    <row r="97" spans="1:18" x14ac:dyDescent="0.2">
      <c r="A97" s="5" t="s">
        <v>252</v>
      </c>
      <c r="B97" s="63">
        <v>76991645</v>
      </c>
      <c r="C97" s="42">
        <v>0</v>
      </c>
      <c r="D97" s="63">
        <v>2818844</v>
      </c>
      <c r="E97" s="63">
        <v>1720397</v>
      </c>
      <c r="F97" s="63">
        <v>12164460</v>
      </c>
      <c r="G97" s="63">
        <v>0</v>
      </c>
      <c r="H97" s="63">
        <v>488849</v>
      </c>
      <c r="I97" s="63">
        <v>52189261</v>
      </c>
      <c r="J97" s="63">
        <v>-2307584</v>
      </c>
      <c r="K97" s="63">
        <v>270374</v>
      </c>
      <c r="L97" s="42">
        <v>0</v>
      </c>
      <c r="M97" s="57">
        <v>0</v>
      </c>
      <c r="N97" s="5" t="s">
        <v>166</v>
      </c>
      <c r="O97" s="47"/>
      <c r="P97" s="48"/>
      <c r="R97" s="48"/>
    </row>
    <row r="98" spans="1:18" x14ac:dyDescent="0.2">
      <c r="A98" s="11" t="s">
        <v>137</v>
      </c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11" t="s">
        <v>137</v>
      </c>
      <c r="O98" s="47"/>
      <c r="P98" s="48"/>
      <c r="R98" s="48"/>
    </row>
    <row r="99" spans="1:18" s="11" customFormat="1" x14ac:dyDescent="0.2">
      <c r="A99" s="12" t="s">
        <v>23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12" t="s">
        <v>24</v>
      </c>
      <c r="O99" s="47"/>
      <c r="P99" s="48"/>
      <c r="Q99"/>
      <c r="R99" s="48"/>
    </row>
    <row r="100" spans="1:18" x14ac:dyDescent="0.2">
      <c r="A100" s="5" t="s">
        <v>253</v>
      </c>
      <c r="B100" s="63">
        <v>405761740.94999999</v>
      </c>
      <c r="C100" s="63">
        <v>8933410</v>
      </c>
      <c r="D100" s="63">
        <v>335905601</v>
      </c>
      <c r="E100" s="63">
        <v>192296045</v>
      </c>
      <c r="F100" s="63">
        <v>555828596</v>
      </c>
      <c r="G100" s="63">
        <v>50993838</v>
      </c>
      <c r="H100" s="63">
        <v>5355375</v>
      </c>
      <c r="I100" s="63">
        <v>731583466</v>
      </c>
      <c r="J100" s="63">
        <v>-25904571</v>
      </c>
      <c r="K100" s="63">
        <v>100389745</v>
      </c>
      <c r="L100" s="63">
        <v>100779613</v>
      </c>
      <c r="M100" s="63">
        <v>736395000</v>
      </c>
      <c r="N100" s="5" t="s">
        <v>167</v>
      </c>
      <c r="O100" s="47"/>
      <c r="P100" s="48"/>
      <c r="R100" s="48"/>
    </row>
    <row r="101" spans="1:18" x14ac:dyDescent="0.2">
      <c r="A101" s="5" t="s">
        <v>254</v>
      </c>
      <c r="B101" s="63">
        <v>-313877603</v>
      </c>
      <c r="C101" s="63">
        <v>20485409</v>
      </c>
      <c r="D101" s="63">
        <v>-174996183</v>
      </c>
      <c r="E101" s="63">
        <v>33119065</v>
      </c>
      <c r="F101" s="63">
        <v>-300285631</v>
      </c>
      <c r="G101" s="63">
        <v>18629833</v>
      </c>
      <c r="H101" s="63">
        <v>-23151215</v>
      </c>
      <c r="I101" s="63">
        <v>-229831099</v>
      </c>
      <c r="J101" s="63">
        <v>-66230161</v>
      </c>
      <c r="K101" s="63">
        <v>-19539199</v>
      </c>
      <c r="L101" s="63">
        <v>-134998435</v>
      </c>
      <c r="M101" s="63">
        <v>-248418000</v>
      </c>
      <c r="N101" s="5" t="s">
        <v>168</v>
      </c>
      <c r="O101" s="47"/>
      <c r="P101" s="48"/>
      <c r="R101" s="48"/>
    </row>
    <row r="102" spans="1:18" x14ac:dyDescent="0.2">
      <c r="A102" s="5" t="s">
        <v>255</v>
      </c>
      <c r="B102" s="63">
        <v>-67903775</v>
      </c>
      <c r="C102" s="63">
        <v>-4887152</v>
      </c>
      <c r="D102" s="63">
        <v>-82210736</v>
      </c>
      <c r="E102" s="63">
        <v>-127106651</v>
      </c>
      <c r="F102" s="63">
        <v>1687440</v>
      </c>
      <c r="G102" s="63">
        <v>-12484076</v>
      </c>
      <c r="H102" s="63">
        <v>54122443</v>
      </c>
      <c r="I102" s="63">
        <v>-146596027</v>
      </c>
      <c r="J102" s="63">
        <v>36661154</v>
      </c>
      <c r="K102" s="63">
        <v>-35873525</v>
      </c>
      <c r="L102" s="63">
        <v>90081754</v>
      </c>
      <c r="M102" s="63">
        <v>-221407000</v>
      </c>
      <c r="N102" s="5" t="s">
        <v>169</v>
      </c>
      <c r="O102" s="48"/>
      <c r="P102" s="48"/>
      <c r="R102" s="48"/>
    </row>
    <row r="103" spans="1:18" x14ac:dyDescent="0.2">
      <c r="A103" s="5" t="s">
        <v>256</v>
      </c>
      <c r="B103" s="63">
        <v>1377828</v>
      </c>
      <c r="C103" s="63">
        <v>391987</v>
      </c>
      <c r="D103" s="63">
        <v>-13378141</v>
      </c>
      <c r="E103" s="63">
        <v>63856</v>
      </c>
      <c r="F103" s="63">
        <v>5789534</v>
      </c>
      <c r="G103" s="63">
        <v>-143999</v>
      </c>
      <c r="H103" s="63">
        <v>-1742</v>
      </c>
      <c r="I103" s="63">
        <v>0</v>
      </c>
      <c r="J103" s="63">
        <v>7336532</v>
      </c>
      <c r="K103" s="63">
        <v>4617674</v>
      </c>
      <c r="L103" s="63">
        <v>-383163</v>
      </c>
      <c r="M103" s="63">
        <v>-30673000</v>
      </c>
      <c r="N103" s="5" t="s">
        <v>170</v>
      </c>
      <c r="O103" s="48"/>
      <c r="P103" s="48"/>
      <c r="R103" s="48"/>
    </row>
    <row r="104" spans="1:18" x14ac:dyDescent="0.2">
      <c r="A104" s="5" t="s">
        <v>257</v>
      </c>
      <c r="B104" s="63">
        <v>1356581140</v>
      </c>
      <c r="C104" s="63">
        <v>83610228</v>
      </c>
      <c r="D104" s="63">
        <v>244726145</v>
      </c>
      <c r="E104" s="63">
        <v>378716810</v>
      </c>
      <c r="F104" s="63">
        <v>830940957</v>
      </c>
      <c r="G104" s="63">
        <v>113608103</v>
      </c>
      <c r="H104" s="63">
        <v>131723768</v>
      </c>
      <c r="I104" s="63">
        <v>1036842105</v>
      </c>
      <c r="J104" s="63">
        <v>221259732</v>
      </c>
      <c r="K104" s="63">
        <v>816045300</v>
      </c>
      <c r="L104" s="63">
        <v>253752137</v>
      </c>
      <c r="M104" s="63">
        <v>8123061000</v>
      </c>
      <c r="N104" s="5" t="s">
        <v>171</v>
      </c>
      <c r="O104" s="47"/>
      <c r="P104" s="48"/>
      <c r="R104" s="48"/>
    </row>
    <row r="105" spans="1:18" x14ac:dyDescent="0.2">
      <c r="A105" s="5" t="s">
        <v>258</v>
      </c>
      <c r="B105" s="63">
        <v>1381939330.95</v>
      </c>
      <c r="C105" s="63">
        <v>108533882</v>
      </c>
      <c r="D105" s="63">
        <v>310046686</v>
      </c>
      <c r="E105" s="63">
        <v>477089125</v>
      </c>
      <c r="F105" s="63">
        <v>1093960896</v>
      </c>
      <c r="G105" s="63">
        <v>170603699</v>
      </c>
      <c r="H105" s="63">
        <v>168048629</v>
      </c>
      <c r="I105" s="63">
        <v>1391998445</v>
      </c>
      <c r="J105" s="63">
        <v>173122686</v>
      </c>
      <c r="K105" s="63">
        <v>865639995</v>
      </c>
      <c r="L105" s="63">
        <v>309231906</v>
      </c>
      <c r="M105" s="63">
        <v>8358958000</v>
      </c>
      <c r="N105" s="5" t="s">
        <v>172</v>
      </c>
      <c r="O105" s="47"/>
      <c r="P105" s="48"/>
      <c r="R105" s="48"/>
    </row>
    <row r="106" spans="1:18" x14ac:dyDescent="0.2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O106" s="47"/>
      <c r="P106" s="48"/>
    </row>
    <row r="107" spans="1:18" x14ac:dyDescent="0.2"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O107" s="47"/>
      <c r="P107" s="48"/>
    </row>
    <row r="108" spans="1:18" x14ac:dyDescent="0.2"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O108" s="47"/>
      <c r="P108" s="48"/>
    </row>
    <row r="109" spans="1:18" x14ac:dyDescent="0.2">
      <c r="O109" s="47"/>
      <c r="P109" s="48"/>
    </row>
    <row r="110" spans="1:18" x14ac:dyDescent="0.2">
      <c r="A110" s="6"/>
      <c r="O110" s="47"/>
      <c r="P110" s="48"/>
    </row>
    <row r="111" spans="1:18" x14ac:dyDescent="0.2">
      <c r="A111" s="6"/>
      <c r="H111" s="75"/>
      <c r="O111" s="47"/>
      <c r="P111" s="48"/>
    </row>
    <row r="112" spans="1:18" x14ac:dyDescent="0.2">
      <c r="A112" s="6"/>
      <c r="O112" s="48"/>
      <c r="P112" s="48"/>
    </row>
    <row r="113" spans="1:16" x14ac:dyDescent="0.2">
      <c r="A113" s="6"/>
      <c r="O113" s="47"/>
      <c r="P113" s="48"/>
    </row>
    <row r="114" spans="1:16" x14ac:dyDescent="0.2">
      <c r="A114" s="6"/>
      <c r="O114" s="47"/>
      <c r="P114" s="48"/>
    </row>
    <row r="115" spans="1:16" x14ac:dyDescent="0.2">
      <c r="A115" s="6"/>
      <c r="O115" s="47"/>
      <c r="P115" s="48"/>
    </row>
    <row r="116" spans="1:16" x14ac:dyDescent="0.2">
      <c r="A116" s="6"/>
      <c r="O116" s="47"/>
      <c r="P116" s="48"/>
    </row>
    <row r="117" spans="1:16" x14ac:dyDescent="0.2">
      <c r="A117" s="6"/>
      <c r="O117" s="47"/>
      <c r="P117" s="48"/>
    </row>
    <row r="118" spans="1:16" x14ac:dyDescent="0.2">
      <c r="O118" s="47"/>
      <c r="P118" s="48"/>
    </row>
    <row r="119" spans="1:16" x14ac:dyDescent="0.2">
      <c r="O119" s="47"/>
      <c r="P119" s="48"/>
    </row>
    <row r="120" spans="1:16" x14ac:dyDescent="0.2">
      <c r="O120" s="47"/>
      <c r="P120" s="48"/>
    </row>
    <row r="121" spans="1:16" x14ac:dyDescent="0.2">
      <c r="O121" s="47"/>
      <c r="P121" s="48"/>
    </row>
    <row r="122" spans="1:16" x14ac:dyDescent="0.2">
      <c r="O122" s="47"/>
      <c r="P122" s="48"/>
    </row>
    <row r="123" spans="1:16" x14ac:dyDescent="0.2">
      <c r="O123" s="48"/>
      <c r="P123" s="48"/>
    </row>
    <row r="124" spans="1:16" x14ac:dyDescent="0.2">
      <c r="O124" s="48"/>
      <c r="P124" s="48"/>
    </row>
    <row r="125" spans="1:16" x14ac:dyDescent="0.2">
      <c r="O125" s="47"/>
      <c r="P125" s="48"/>
    </row>
    <row r="126" spans="1:16" x14ac:dyDescent="0.2">
      <c r="O126" s="47"/>
      <c r="P126" s="48"/>
    </row>
    <row r="127" spans="1:16" x14ac:dyDescent="0.2">
      <c r="O127" s="47"/>
      <c r="P127" s="48"/>
    </row>
    <row r="128" spans="1:16" x14ac:dyDescent="0.2">
      <c r="O128" s="47"/>
      <c r="P128" s="48"/>
    </row>
    <row r="129" spans="15:16" x14ac:dyDescent="0.2">
      <c r="O129" s="48"/>
      <c r="P129" s="48"/>
    </row>
    <row r="130" spans="15:16" x14ac:dyDescent="0.2">
      <c r="O130" s="47"/>
      <c r="P130" s="48"/>
    </row>
    <row r="131" spans="15:16" x14ac:dyDescent="0.2">
      <c r="O131" s="47"/>
      <c r="P131" s="48"/>
    </row>
    <row r="132" spans="15:16" x14ac:dyDescent="0.2">
      <c r="O132" s="48"/>
      <c r="P132" s="48"/>
    </row>
    <row r="133" spans="15:16" x14ac:dyDescent="0.2">
      <c r="O133" s="48"/>
      <c r="P133" s="48"/>
    </row>
    <row r="134" spans="15:16" x14ac:dyDescent="0.2">
      <c r="O134" s="47"/>
      <c r="P134" s="48"/>
    </row>
    <row r="135" spans="15:16" x14ac:dyDescent="0.2">
      <c r="O135" s="48"/>
      <c r="P135" s="48"/>
    </row>
    <row r="136" spans="15:16" x14ac:dyDescent="0.2">
      <c r="O136" s="47"/>
      <c r="P136" s="48"/>
    </row>
    <row r="137" spans="15:16" x14ac:dyDescent="0.2">
      <c r="O137" s="47"/>
      <c r="P137" s="48"/>
    </row>
    <row r="138" spans="15:16" x14ac:dyDescent="0.2">
      <c r="O138" s="47"/>
      <c r="P138" s="48"/>
    </row>
    <row r="139" spans="15:16" x14ac:dyDescent="0.2">
      <c r="O139" s="47"/>
      <c r="P139" s="48"/>
    </row>
    <row r="140" spans="15:16" x14ac:dyDescent="0.2">
      <c r="O140" s="47"/>
      <c r="P140" s="48"/>
    </row>
    <row r="141" spans="15:16" x14ac:dyDescent="0.2">
      <c r="O141" s="47"/>
      <c r="P141" s="48"/>
    </row>
    <row r="142" spans="15:16" x14ac:dyDescent="0.2">
      <c r="O142" s="47"/>
      <c r="P142" s="48"/>
    </row>
    <row r="143" spans="15:16" x14ac:dyDescent="0.2">
      <c r="O143" s="47"/>
      <c r="P143" s="48"/>
    </row>
    <row r="144" spans="15:16" x14ac:dyDescent="0.2">
      <c r="O144" s="47"/>
      <c r="P144" s="48"/>
    </row>
    <row r="145" spans="15:16" x14ac:dyDescent="0.2">
      <c r="O145" s="47"/>
      <c r="P145" s="48"/>
    </row>
    <row r="146" spans="15:16" x14ac:dyDescent="0.2">
      <c r="O146" s="47"/>
      <c r="P146" s="48"/>
    </row>
    <row r="147" spans="15:16" x14ac:dyDescent="0.2">
      <c r="O147" s="47"/>
      <c r="P147" s="48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3DC9-CE69-4FD8-9B2A-12327AE87E53}">
  <dimension ref="A1:AM41"/>
  <sheetViews>
    <sheetView zoomScale="89" zoomScaleNormal="89" workbookViewId="0">
      <selection activeCell="D14" sqref="D14"/>
    </sheetView>
  </sheetViews>
  <sheetFormatPr defaultRowHeight="12.75" x14ac:dyDescent="0.2"/>
  <cols>
    <col min="1" max="1" width="43.7109375" bestFit="1" customWidth="1"/>
    <col min="2" max="13" width="15.7109375" customWidth="1"/>
    <col min="14" max="14" width="34.5703125" bestFit="1" customWidth="1"/>
    <col min="15" max="15" width="11.28515625" bestFit="1" customWidth="1"/>
  </cols>
  <sheetData>
    <row r="1" spans="1:39" x14ac:dyDescent="0.2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3" spans="1:39" ht="42" customHeight="1" x14ac:dyDescent="0.2">
      <c r="A3" s="14"/>
      <c r="B3" s="15" t="s">
        <v>10</v>
      </c>
      <c r="C3" s="15" t="s">
        <v>11</v>
      </c>
      <c r="D3" s="15" t="s">
        <v>13</v>
      </c>
      <c r="E3" s="15" t="s">
        <v>14</v>
      </c>
      <c r="F3" s="15" t="s">
        <v>15</v>
      </c>
      <c r="G3" s="15" t="s">
        <v>16</v>
      </c>
      <c r="H3" s="15" t="s">
        <v>17</v>
      </c>
      <c r="I3" s="15" t="s">
        <v>18</v>
      </c>
      <c r="J3" s="15" t="s">
        <v>19</v>
      </c>
      <c r="K3" s="15" t="s">
        <v>20</v>
      </c>
      <c r="L3" s="15" t="s">
        <v>67</v>
      </c>
      <c r="M3" s="16" t="s">
        <v>86</v>
      </c>
      <c r="N3" s="14"/>
    </row>
    <row r="4" spans="1:39" ht="51" x14ac:dyDescent="0.2">
      <c r="A4" s="17" t="s">
        <v>36</v>
      </c>
      <c r="B4" s="15" t="s">
        <v>8</v>
      </c>
      <c r="C4" s="15" t="s">
        <v>12</v>
      </c>
      <c r="D4" s="15" t="s">
        <v>9</v>
      </c>
      <c r="E4" s="15" t="s">
        <v>1</v>
      </c>
      <c r="F4" s="15" t="s">
        <v>2</v>
      </c>
      <c r="G4" s="15" t="s">
        <v>0</v>
      </c>
      <c r="H4" s="15" t="s">
        <v>6</v>
      </c>
      <c r="I4" s="15" t="s">
        <v>5</v>
      </c>
      <c r="J4" s="15" t="s">
        <v>4</v>
      </c>
      <c r="K4" s="15" t="s">
        <v>3</v>
      </c>
      <c r="L4" s="15" t="s">
        <v>7</v>
      </c>
      <c r="M4" s="16" t="s">
        <v>259</v>
      </c>
      <c r="N4" s="17" t="s">
        <v>37</v>
      </c>
    </row>
    <row r="5" spans="1:39" ht="15" x14ac:dyDescent="0.2">
      <c r="A5" s="18"/>
      <c r="B5" s="15">
        <v>111002</v>
      </c>
      <c r="C5" s="15">
        <v>111003</v>
      </c>
      <c r="D5" s="15">
        <v>111004</v>
      </c>
      <c r="E5" s="15">
        <v>111005</v>
      </c>
      <c r="F5" s="15">
        <v>111007</v>
      </c>
      <c r="G5" s="15">
        <v>111009</v>
      </c>
      <c r="H5" s="15">
        <v>111014</v>
      </c>
      <c r="I5" s="15">
        <v>111017</v>
      </c>
      <c r="J5" s="15">
        <v>111021</v>
      </c>
      <c r="K5" s="15">
        <v>111022</v>
      </c>
      <c r="L5" s="15">
        <v>111033</v>
      </c>
      <c r="M5" s="16">
        <v>113023</v>
      </c>
      <c r="N5" s="18"/>
    </row>
    <row r="6" spans="1:39" ht="14.25" x14ac:dyDescent="0.2">
      <c r="A6" s="19" t="s">
        <v>38</v>
      </c>
      <c r="B6" s="52">
        <v>1</v>
      </c>
      <c r="C6" s="52">
        <v>1</v>
      </c>
      <c r="D6" s="52">
        <v>1</v>
      </c>
      <c r="E6" s="52">
        <v>1</v>
      </c>
      <c r="F6" s="52">
        <v>1</v>
      </c>
      <c r="G6" s="52">
        <v>1</v>
      </c>
      <c r="H6" s="52">
        <v>1</v>
      </c>
      <c r="I6" s="52">
        <v>1</v>
      </c>
      <c r="J6" s="52">
        <v>1</v>
      </c>
      <c r="K6" s="52">
        <v>1</v>
      </c>
      <c r="L6" s="52">
        <v>1</v>
      </c>
      <c r="M6" s="52">
        <v>1</v>
      </c>
      <c r="N6" s="20" t="s">
        <v>39</v>
      </c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11"/>
    </row>
    <row r="7" spans="1:39" ht="14.25" x14ac:dyDescent="0.2">
      <c r="A7" s="19" t="s">
        <v>266</v>
      </c>
      <c r="B7" s="52">
        <v>2.88</v>
      </c>
      <c r="C7" s="52">
        <v>1.1100000000000001</v>
      </c>
      <c r="D7" s="52">
        <v>3.34</v>
      </c>
      <c r="E7" s="52">
        <v>1.3</v>
      </c>
      <c r="F7" s="52">
        <v>1.73</v>
      </c>
      <c r="G7" s="52">
        <v>0.62</v>
      </c>
      <c r="H7" s="52">
        <v>1.49</v>
      </c>
      <c r="I7" s="52">
        <v>1.95</v>
      </c>
      <c r="J7" s="52">
        <v>1.0900000000000001</v>
      </c>
      <c r="K7" s="52">
        <v>2.19</v>
      </c>
      <c r="L7" s="52">
        <v>1.02</v>
      </c>
      <c r="M7" s="52">
        <v>4.5</v>
      </c>
      <c r="N7" s="20" t="s">
        <v>265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11"/>
    </row>
    <row r="8" spans="1:39" ht="14.25" x14ac:dyDescent="0.2">
      <c r="A8" s="19" t="s">
        <v>27</v>
      </c>
      <c r="B8" s="53">
        <v>8031357.7300000004</v>
      </c>
      <c r="C8" s="53">
        <v>1335220.1499999999</v>
      </c>
      <c r="D8" s="53">
        <v>2183228.5099999998</v>
      </c>
      <c r="E8" s="53">
        <v>815834.86</v>
      </c>
      <c r="F8" s="53">
        <v>28697496.91</v>
      </c>
      <c r="G8" s="53">
        <v>796887.57</v>
      </c>
      <c r="H8" s="73">
        <v>5898411.0999999996</v>
      </c>
      <c r="I8" s="53">
        <v>20178126.329999998</v>
      </c>
      <c r="J8" s="53">
        <v>7337494.6500000004</v>
      </c>
      <c r="K8" s="53">
        <v>9252601.7899999991</v>
      </c>
      <c r="L8" s="53">
        <v>10796013.220000001</v>
      </c>
      <c r="M8" s="53">
        <v>190490949.36000001</v>
      </c>
      <c r="N8" s="20" t="s">
        <v>40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11"/>
    </row>
    <row r="9" spans="1:39" ht="14.25" x14ac:dyDescent="0.2">
      <c r="A9" s="19" t="s">
        <v>28</v>
      </c>
      <c r="B9" s="53">
        <v>3115163</v>
      </c>
      <c r="C9" s="53">
        <v>1434659</v>
      </c>
      <c r="D9" s="53">
        <v>640376</v>
      </c>
      <c r="E9" s="53">
        <v>637721</v>
      </c>
      <c r="F9" s="53">
        <v>15877992</v>
      </c>
      <c r="G9" s="53">
        <v>1191988</v>
      </c>
      <c r="H9" s="73">
        <v>5224868</v>
      </c>
      <c r="I9" s="53">
        <v>10484118</v>
      </c>
      <c r="J9" s="53">
        <v>6093502</v>
      </c>
      <c r="K9" s="53">
        <v>4240263</v>
      </c>
      <c r="L9" s="53">
        <v>10466381</v>
      </c>
      <c r="M9" s="53">
        <v>43595550</v>
      </c>
      <c r="N9" s="20" t="s">
        <v>32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11"/>
    </row>
    <row r="10" spans="1:39" ht="14.25" x14ac:dyDescent="0.2">
      <c r="A10" s="19" t="s">
        <v>29</v>
      </c>
      <c r="B10" s="53">
        <v>4141</v>
      </c>
      <c r="C10" s="53">
        <v>380</v>
      </c>
      <c r="D10" s="53">
        <v>1984</v>
      </c>
      <c r="E10" s="53">
        <v>654</v>
      </c>
      <c r="F10" s="53">
        <v>2863</v>
      </c>
      <c r="G10" s="53">
        <v>948</v>
      </c>
      <c r="H10" s="73">
        <v>843</v>
      </c>
      <c r="I10" s="53">
        <v>7187</v>
      </c>
      <c r="J10" s="53">
        <v>4189</v>
      </c>
      <c r="K10" s="53">
        <v>3353</v>
      </c>
      <c r="L10" s="53">
        <v>4745</v>
      </c>
      <c r="M10" s="53">
        <v>22539</v>
      </c>
      <c r="N10" s="20" t="s">
        <v>33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11"/>
    </row>
    <row r="11" spans="1:39" ht="14.25" x14ac:dyDescent="0.2">
      <c r="A11" s="19" t="s">
        <v>30</v>
      </c>
      <c r="B11" s="53">
        <f>'Annual Financial Data'!B46</f>
        <v>150000000</v>
      </c>
      <c r="C11" s="53">
        <f>'Annual Financial Data'!C46</f>
        <v>120000000</v>
      </c>
      <c r="D11" s="53">
        <f>'Annual Financial Data'!D46</f>
        <v>315000000</v>
      </c>
      <c r="E11" s="53">
        <f>'Annual Financial Data'!E46</f>
        <v>150000000</v>
      </c>
      <c r="F11" s="53">
        <f>'Annual Financial Data'!F46</f>
        <v>200000000</v>
      </c>
      <c r="G11" s="53">
        <f>'Annual Financial Data'!G46</f>
        <v>110000000</v>
      </c>
      <c r="H11" s="53">
        <f>'Annual Financial Data'!H46</f>
        <v>125000000</v>
      </c>
      <c r="I11" s="53">
        <f>'Annual Financial Data'!I46</f>
        <v>263037122</v>
      </c>
      <c r="J11" s="53">
        <f>'Annual Financial Data'!J46</f>
        <v>200000000</v>
      </c>
      <c r="K11" s="53">
        <f>'Annual Financial Data'!K46</f>
        <v>200000000</v>
      </c>
      <c r="L11" s="53">
        <f>'Annual Financial Data'!L46</f>
        <v>200655000</v>
      </c>
      <c r="M11" s="53">
        <v>640800000</v>
      </c>
      <c r="N11" s="20" t="s">
        <v>34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11"/>
    </row>
    <row r="12" spans="1:39" ht="14.25" x14ac:dyDescent="0.2">
      <c r="A12" s="19" t="s">
        <v>268</v>
      </c>
      <c r="B12" s="53">
        <v>432000000</v>
      </c>
      <c r="C12" s="53">
        <v>133200000.00000001</v>
      </c>
      <c r="D12" s="53">
        <v>1052100000</v>
      </c>
      <c r="E12" s="53">
        <v>195000000</v>
      </c>
      <c r="F12" s="53">
        <v>346000000</v>
      </c>
      <c r="G12" s="53">
        <v>68200000</v>
      </c>
      <c r="H12" s="53">
        <v>186250000</v>
      </c>
      <c r="I12" s="53">
        <v>512922387.89999998</v>
      </c>
      <c r="J12" s="53">
        <v>218000000.00000003</v>
      </c>
      <c r="K12" s="53">
        <v>438000000</v>
      </c>
      <c r="L12" s="53">
        <v>204668100</v>
      </c>
      <c r="M12" s="53">
        <v>2883600000</v>
      </c>
      <c r="N12" s="20" t="s">
        <v>267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11"/>
    </row>
    <row r="13" spans="1:39" ht="14.25" x14ac:dyDescent="0.2">
      <c r="A13" s="19" t="s">
        <v>31</v>
      </c>
      <c r="B13" s="54">
        <v>45657</v>
      </c>
      <c r="C13" s="54">
        <v>45657</v>
      </c>
      <c r="D13" s="54">
        <v>45657</v>
      </c>
      <c r="E13" s="54">
        <v>45657</v>
      </c>
      <c r="F13" s="54">
        <v>45657</v>
      </c>
      <c r="G13" s="54">
        <v>45657</v>
      </c>
      <c r="H13" s="54">
        <v>45657</v>
      </c>
      <c r="I13" s="54">
        <v>45657</v>
      </c>
      <c r="J13" s="54">
        <v>45657</v>
      </c>
      <c r="K13" s="54">
        <v>45657</v>
      </c>
      <c r="L13" s="54">
        <v>45657</v>
      </c>
      <c r="M13" s="54">
        <v>45657</v>
      </c>
      <c r="N13" s="20" t="s">
        <v>35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 ht="38.25" x14ac:dyDescent="0.2">
      <c r="A14" s="74" t="s">
        <v>270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1" t="s">
        <v>269</v>
      </c>
    </row>
    <row r="15" spans="1:39" x14ac:dyDescent="0.2"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</row>
    <row r="16" spans="1:39" ht="15" x14ac:dyDescent="0.2">
      <c r="A16" s="21" t="s">
        <v>41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3" t="s">
        <v>42</v>
      </c>
    </row>
    <row r="17" spans="1:14" ht="14.25" x14ac:dyDescent="0.2">
      <c r="A17" s="24" t="s">
        <v>43</v>
      </c>
      <c r="B17" s="25">
        <f>+B9*100/B11</f>
        <v>2.0767753333333334</v>
      </c>
      <c r="C17" s="25">
        <f t="shared" ref="C17:M17" si="0">+C9*100/C11</f>
        <v>1.1955491666666667</v>
      </c>
      <c r="D17" s="25">
        <f t="shared" si="0"/>
        <v>0.20329396825396825</v>
      </c>
      <c r="E17" s="25">
        <f t="shared" si="0"/>
        <v>0.42514733333333332</v>
      </c>
      <c r="F17" s="25">
        <f t="shared" si="0"/>
        <v>7.9389960000000004</v>
      </c>
      <c r="G17" s="25">
        <f t="shared" si="0"/>
        <v>1.0836254545454544</v>
      </c>
      <c r="H17" s="25">
        <f t="shared" si="0"/>
        <v>4.1798944000000002</v>
      </c>
      <c r="I17" s="25">
        <f t="shared" si="0"/>
        <v>3.9857940659797819</v>
      </c>
      <c r="J17" s="25">
        <f t="shared" si="0"/>
        <v>3.046751</v>
      </c>
      <c r="K17" s="25">
        <f t="shared" si="0"/>
        <v>2.1201314999999998</v>
      </c>
      <c r="L17" s="25">
        <f t="shared" si="0"/>
        <v>5.2161077471281549</v>
      </c>
      <c r="M17" s="25">
        <f t="shared" si="0"/>
        <v>6.8033005617977524</v>
      </c>
      <c r="N17" s="39" t="s">
        <v>75</v>
      </c>
    </row>
    <row r="18" spans="1:14" ht="14.25" x14ac:dyDescent="0.2">
      <c r="A18" s="19" t="s">
        <v>44</v>
      </c>
      <c r="B18" s="26">
        <f>'Annual Financial Data'!B96/'Financial Ratios'!B11</f>
        <v>0.78219402666666671</v>
      </c>
      <c r="C18" s="26">
        <f>'Annual Financial Data'!C96/'Financial Ratios'!C11</f>
        <v>9.7647508333333327E-2</v>
      </c>
      <c r="D18" s="26">
        <f>'Annual Financial Data'!D96/'Financial Ratios'!D11</f>
        <v>0.46811034285714287</v>
      </c>
      <c r="E18" s="26">
        <f>'Annual Financial Data'!E96/'Financial Ratios'!E11</f>
        <v>0.10657931333333333</v>
      </c>
      <c r="F18" s="26">
        <f>'Annual Financial Data'!F96/'Financial Ratios'!F11</f>
        <v>0.21154819999999999</v>
      </c>
      <c r="G18" s="26">
        <f>'Annual Financial Data'!G96/'Financial Ratios'!G11</f>
        <v>1.6924518181818182E-2</v>
      </c>
      <c r="H18" s="26">
        <f>'Annual Financial Data'!H96/'Financial Ratios'!H11</f>
        <v>0.212102024</v>
      </c>
      <c r="I18" s="26">
        <f>'Annual Financial Data'!I96/'Financial Ratios'!I11</f>
        <v>0.41038656893455516</v>
      </c>
      <c r="J18" s="26">
        <f>'Annual Financial Data'!J96/'Financial Ratios'!J11</f>
        <v>8.2803570000000007E-2</v>
      </c>
      <c r="K18" s="26">
        <f>'Annual Financial Data'!K96/'Financial Ratios'!K11</f>
        <v>0.175085885</v>
      </c>
      <c r="L18" s="26">
        <f>'Annual Financial Data'!L96/'Financial Ratios'!L11</f>
        <v>8.8698736637512154E-2</v>
      </c>
      <c r="M18" s="26">
        <f>'Annual Financial Data'!M96/'Financial Ratios'!M11</f>
        <v>0.84765761548064922</v>
      </c>
      <c r="N18" s="38" t="s">
        <v>76</v>
      </c>
    </row>
    <row r="19" spans="1:14" ht="14.25" x14ac:dyDescent="0.2">
      <c r="A19" s="19" t="s">
        <v>45</v>
      </c>
      <c r="B19" s="26">
        <f>'Annual Financial Data'!B61/'Financial Ratios'!B11</f>
        <v>4.7207811133333335</v>
      </c>
      <c r="C19" s="26">
        <f>'Annual Financial Data'!C61/'Financial Ratios'!C11</f>
        <v>1.4474169916666666</v>
      </c>
      <c r="D19" s="26">
        <f>'Annual Financial Data'!D61/'Financial Ratios'!D11</f>
        <v>4.2679977111111107</v>
      </c>
      <c r="E19" s="26">
        <f>'Annual Financial Data'!E61/'Financial Ratios'!E11</f>
        <v>1.4863528800000001</v>
      </c>
      <c r="F19" s="26">
        <f>'Annual Financial Data'!F61/'Financial Ratios'!F11</f>
        <v>2.8334231999999999</v>
      </c>
      <c r="G19" s="26">
        <f>'Annual Financial Data'!G61/'Financial Ratios'!G11</f>
        <v>1.4938147454545454</v>
      </c>
      <c r="H19" s="26">
        <f>'Annual Financial Data'!H61/'Financial Ratios'!H11</f>
        <v>1.9666712079999999</v>
      </c>
      <c r="I19" s="26">
        <f>'Annual Financial Data'!I61/'Financial Ratios'!I11</f>
        <v>2.7546916704783593</v>
      </c>
      <c r="J19" s="26">
        <f>'Annual Financial Data'!J61/'Financial Ratios'!J11</f>
        <v>2.3652607799999998</v>
      </c>
      <c r="K19" s="26">
        <f>'Annual Financial Data'!K61/'Financial Ratios'!K11</f>
        <v>2.6414921200000001</v>
      </c>
      <c r="L19" s="26">
        <f>'Annual Financial Data'!L61/'Financial Ratios'!L11</f>
        <v>2.0897222546161323</v>
      </c>
      <c r="M19" s="26">
        <f>'Annual Financial Data'!M61/'Financial Ratios'!M11</f>
        <v>6.9475312109862672</v>
      </c>
      <c r="N19" s="38" t="s">
        <v>77</v>
      </c>
    </row>
    <row r="20" spans="1:14" ht="14.25" x14ac:dyDescent="0.2">
      <c r="A20" s="19" t="s">
        <v>46</v>
      </c>
      <c r="B20" s="26">
        <f>+B12/'Annual Financial Data'!B96</f>
        <v>3.681950899411965</v>
      </c>
      <c r="C20" s="26">
        <f>+C12/'Annual Financial Data'!C96</f>
        <v>11.367417550592904</v>
      </c>
      <c r="D20" s="26">
        <f>+D12/'Annual Financial Data'!D96</f>
        <v>7.1350698632593463</v>
      </c>
      <c r="E20" s="26">
        <f>+E12/'Annual Financial Data'!E96</f>
        <v>12.197488981132485</v>
      </c>
      <c r="F20" s="26">
        <f>+F12/'Annual Financial Data'!F96</f>
        <v>8.1778053417613581</v>
      </c>
      <c r="G20" s="26">
        <f>+G12/'Annual Financial Data'!G96</f>
        <v>36.633243755562802</v>
      </c>
      <c r="H20" s="26">
        <f>+H12/'Annual Financial Data'!H96</f>
        <v>7.0249211766126285</v>
      </c>
      <c r="I20" s="26">
        <f>+I12/'Annual Financial Data'!I96</f>
        <v>4.7516174933857753</v>
      </c>
      <c r="J20" s="26">
        <f>+J12/'Annual Financial Data'!J96</f>
        <v>13.163683643108627</v>
      </c>
      <c r="K20" s="26">
        <f>+K12/'Annual Financial Data'!K96</f>
        <v>12.508147073077879</v>
      </c>
      <c r="L20" s="26">
        <f>+L12/'Annual Financial Data'!L96</f>
        <v>11.499600092033614</v>
      </c>
      <c r="M20" s="26">
        <f>+M12/'Annual Financial Data'!M96</f>
        <v>5.3087472085629228</v>
      </c>
      <c r="N20" s="38" t="s">
        <v>78</v>
      </c>
    </row>
    <row r="21" spans="1:14" ht="14.25" x14ac:dyDescent="0.2">
      <c r="A21" s="19" t="s">
        <v>47</v>
      </c>
      <c r="B21" s="26">
        <f>+B12/'Annual Financial Data'!B61</f>
        <v>0.61006853121525861</v>
      </c>
      <c r="C21" s="26">
        <f>+C12/'Annual Financial Data'!C61</f>
        <v>0.76688335593038826</v>
      </c>
      <c r="D21" s="26">
        <f>+D12/'Annual Financial Data'!D61</f>
        <v>0.78256836720057177</v>
      </c>
      <c r="E21" s="26">
        <f>+E12/'Annual Financial Data'!E61</f>
        <v>0.87462406639263213</v>
      </c>
      <c r="F21" s="26">
        <f>+F12/'Annual Financial Data'!F61</f>
        <v>0.61056886948621014</v>
      </c>
      <c r="G21" s="26">
        <f>+G12/'Annual Financial Data'!G61</f>
        <v>0.41504477170717929</v>
      </c>
      <c r="H21" s="26">
        <f>+H12/'Annual Financial Data'!H61</f>
        <v>0.75762536917152046</v>
      </c>
      <c r="I21" s="26">
        <f>+I12/'Annual Financial Data'!I61</f>
        <v>0.70788321644047281</v>
      </c>
      <c r="J21" s="26">
        <f>+J12/'Annual Financial Data'!J61</f>
        <v>0.46083713441525892</v>
      </c>
      <c r="K21" s="26">
        <f>+K12/'Annual Financial Data'!K61</f>
        <v>0.82907686281494564</v>
      </c>
      <c r="L21" s="26">
        <f>+L12/'Annual Financial Data'!L61</f>
        <v>0.48810314277261074</v>
      </c>
      <c r="M21" s="26">
        <f>+M12/'Annual Financial Data'!M61</f>
        <v>0.64771209561233234</v>
      </c>
      <c r="N21" s="38" t="s">
        <v>68</v>
      </c>
    </row>
    <row r="22" spans="1:14" x14ac:dyDescent="0.2">
      <c r="B22" s="13"/>
      <c r="C22" s="13"/>
      <c r="D22" s="13"/>
      <c r="E22" s="13"/>
      <c r="F22" s="13"/>
      <c r="G22" s="13"/>
      <c r="H22" s="27"/>
      <c r="I22" s="27"/>
      <c r="J22" s="27"/>
      <c r="K22" s="27"/>
      <c r="L22" s="27"/>
      <c r="M22" s="27"/>
      <c r="N22" s="40"/>
    </row>
    <row r="23" spans="1:14" ht="14.25" x14ac:dyDescent="0.2">
      <c r="A23" s="19" t="s">
        <v>52</v>
      </c>
      <c r="B23" s="26">
        <f>+'Annual Financial Data'!B95*100/'Annual Financial Data'!B31</f>
        <v>3.451323311702132</v>
      </c>
      <c r="C23" s="26">
        <f>+'Annual Financial Data'!C95*100/'Annual Financial Data'!C31</f>
        <v>0.83618092625349705</v>
      </c>
      <c r="D23" s="26">
        <f>+'Annual Financial Data'!D95*100/'Annual Financial Data'!D31</f>
        <v>1.6286757356041568</v>
      </c>
      <c r="E23" s="26">
        <f>+'Annual Financial Data'!E95*100/'Annual Financial Data'!E31</f>
        <v>0.67196419459587842</v>
      </c>
      <c r="F23" s="26">
        <f>+'Annual Financial Data'!F95*100/'Annual Financial Data'!F31</f>
        <v>0.65230578430890018</v>
      </c>
      <c r="G23" s="26">
        <f>+'Annual Financial Data'!G95*100/'Annual Financial Data'!G31</f>
        <v>0.13461056777507241</v>
      </c>
      <c r="H23" s="26">
        <f>+'Annual Financial Data'!H95*100/'Annual Financial Data'!H31</f>
        <v>1.2792645349848413</v>
      </c>
      <c r="I23" s="26">
        <f>+'Annual Financial Data'!I95*100/'Annual Financial Data'!I31</f>
        <v>1.9437811574008101</v>
      </c>
      <c r="J23" s="26">
        <f>+'Annual Financial Data'!J95*100/'Annual Financial Data'!J31</f>
        <v>0.36379334937314284</v>
      </c>
      <c r="K23" s="26">
        <f>+'Annual Financial Data'!K95*100/'Annual Financial Data'!K31</f>
        <v>1.1184900319226816</v>
      </c>
      <c r="L23" s="26">
        <f>+'Annual Financial Data'!L95*100/'Annual Financial Data'!L31</f>
        <v>0.50483204850089614</v>
      </c>
      <c r="M23" s="26">
        <f>+'Annual Financial Data'!M95*100/'Annual Financial Data'!M31</f>
        <v>1.821747155933801</v>
      </c>
      <c r="N23" s="38" t="s">
        <v>48</v>
      </c>
    </row>
    <row r="24" spans="1:14" ht="14.25" x14ac:dyDescent="0.2">
      <c r="A24" s="19" t="s">
        <v>53</v>
      </c>
      <c r="B24" s="26">
        <f>+'Annual Financial Data'!B96*100/'Annual Financial Data'!B61</f>
        <v>16.569165311593132</v>
      </c>
      <c r="C24" s="26">
        <f>+'Annual Financial Data'!C96*100/'Annual Financial Data'!C61</f>
        <v>6.7463287287303793</v>
      </c>
      <c r="D24" s="26">
        <f>+'Annual Financial Data'!D96*100/'Annual Financial Data'!D61</f>
        <v>10.967914571239945</v>
      </c>
      <c r="E24" s="26">
        <f>+'Annual Financial Data'!E96*100/'Annual Financial Data'!E61</f>
        <v>7.1705255708411135</v>
      </c>
      <c r="F24" s="26">
        <f>+'Annual Financial Data'!F96*100/'Annual Financial Data'!F61</f>
        <v>7.4661702494706752</v>
      </c>
      <c r="G24" s="26">
        <f>+'Annual Financial Data'!G96*100/'Annual Financial Data'!G61</f>
        <v>1.1329730298430214</v>
      </c>
      <c r="H24" s="26">
        <f>+'Annual Financial Data'!H96*100/'Annual Financial Data'!H61</f>
        <v>10.784823774162865</v>
      </c>
      <c r="I24" s="26">
        <f>+'Annual Financial Data'!I96*100/'Annual Financial Data'!I61</f>
        <v>14.897731507762192</v>
      </c>
      <c r="J24" s="26">
        <f>+'Annual Financial Data'!J96*100/'Annual Financial Data'!J61</f>
        <v>3.5008220108397521</v>
      </c>
      <c r="K24" s="26">
        <f>+'Annual Financial Data'!K96*100/'Annual Financial Data'!K61</f>
        <v>6.6282948063460436</v>
      </c>
      <c r="L24" s="26">
        <f>+'Annual Financial Data'!L96*100/'Annual Financial Data'!L61</f>
        <v>4.2445227561499799</v>
      </c>
      <c r="M24" s="26">
        <f>+'Annual Financial Data'!M96*100/'Annual Financial Data'!M61</f>
        <v>12.200846455216086</v>
      </c>
      <c r="N24" s="38" t="s">
        <v>49</v>
      </c>
    </row>
    <row r="25" spans="1:14" ht="28.5" x14ac:dyDescent="0.2">
      <c r="A25" s="19" t="s">
        <v>54</v>
      </c>
      <c r="B25" s="26">
        <f>+'Annual Financial Data'!B72*100/'Annual Financial Data'!B81</f>
        <v>76.184470077376119</v>
      </c>
      <c r="C25" s="26">
        <f>+'Annual Financial Data'!C72*100/'Annual Financial Data'!C81</f>
        <v>92.549829552650593</v>
      </c>
      <c r="D25" s="26">
        <f>+'Annual Financial Data'!D72*100/'Annual Financial Data'!D81</f>
        <v>91.050927806390206</v>
      </c>
      <c r="E25" s="26">
        <f>+'Annual Financial Data'!E72*100/'Annual Financial Data'!E81</f>
        <v>84.157340338082577</v>
      </c>
      <c r="F25" s="26">
        <f>+'Annual Financial Data'!F72*100/'Annual Financial Data'!F81</f>
        <v>91.825303529888345</v>
      </c>
      <c r="G25" s="26">
        <f>+'Annual Financial Data'!G72*100/'Annual Financial Data'!G81</f>
        <v>89.627654403090133</v>
      </c>
      <c r="H25" s="26">
        <f>+'Annual Financial Data'!H72*100/'Annual Financial Data'!H81</f>
        <v>88.663773584419403</v>
      </c>
      <c r="I25" s="26">
        <f>+'Annual Financial Data'!I72*100/'Annual Financial Data'!I81</f>
        <v>94.815743420596448</v>
      </c>
      <c r="J25" s="26">
        <f>+'Annual Financial Data'!J72*100/'Annual Financial Data'!J81</f>
        <v>87.966720711398267</v>
      </c>
      <c r="K25" s="26">
        <f>+'Annual Financial Data'!K72*100/'Annual Financial Data'!K81</f>
        <v>94.103977474893512</v>
      </c>
      <c r="L25" s="26">
        <f>+'Annual Financial Data'!L72*100/'Annual Financial Data'!L81</f>
        <v>91.781077061048506</v>
      </c>
      <c r="M25" s="26">
        <f>+'Annual Financial Data'!M72*100/'Annual Financial Data'!M81</f>
        <v>82.907331308810413</v>
      </c>
      <c r="N25" s="38" t="s">
        <v>84</v>
      </c>
    </row>
    <row r="26" spans="1:14" ht="14.25" x14ac:dyDescent="0.2">
      <c r="A26" s="19" t="s">
        <v>55</v>
      </c>
      <c r="B26" s="26">
        <f>+'Annual Financial Data'!B68*100/'Annual Financial Data'!B22</f>
        <v>13.840796281830288</v>
      </c>
      <c r="C26" s="26">
        <f>+'Annual Financial Data'!C68*100/'Annual Financial Data'!C22</f>
        <v>12.204807830411967</v>
      </c>
      <c r="D26" s="26">
        <f>+'Annual Financial Data'!D68*100/'Annual Financial Data'!D22</f>
        <v>13.368084303029745</v>
      </c>
      <c r="E26" s="26">
        <f>+'Annual Financial Data'!E68*100/'Annual Financial Data'!E22</f>
        <v>17.132173058495443</v>
      </c>
      <c r="F26" s="26">
        <f>+'Annual Financial Data'!F68*100/'Annual Financial Data'!F22</f>
        <v>10.759605309692695</v>
      </c>
      <c r="G26" s="26">
        <f>+'Annual Financial Data'!G68*100/'Annual Financial Data'!G22</f>
        <v>13.105235645984695</v>
      </c>
      <c r="H26" s="26">
        <f>+'Annual Financial Data'!H68*100/'Annual Financial Data'!H22</f>
        <v>11.714836149498762</v>
      </c>
      <c r="I26" s="26">
        <f>+'Annual Financial Data'!I68*100/'Annual Financial Data'!I22</f>
        <v>13.843686035186334</v>
      </c>
      <c r="J26" s="26">
        <f>+'Annual Financial Data'!J68*100/'Annual Financial Data'!J22</f>
        <v>10.935342119172471</v>
      </c>
      <c r="K26" s="26">
        <f>+'Annual Financial Data'!K68*100/'Annual Financial Data'!K22</f>
        <v>13.148318109137788</v>
      </c>
      <c r="L26" s="26">
        <f>+'Annual Financial Data'!L68*100/'Annual Financial Data'!L22</f>
        <v>12.926450748359382</v>
      </c>
      <c r="M26" s="26">
        <f>+'Annual Financial Data'!M68*100/'Annual Financial Data'!M22</f>
        <v>14.930031222179236</v>
      </c>
      <c r="N26" s="38" t="s">
        <v>82</v>
      </c>
    </row>
    <row r="27" spans="1:14" ht="14.25" x14ac:dyDescent="0.2">
      <c r="A27" s="19" t="s">
        <v>56</v>
      </c>
      <c r="B27" s="26">
        <f>+'Annual Financial Data'!B95*100/'Annual Financial Data'!B81</f>
        <v>49.380581541320069</v>
      </c>
      <c r="C27" s="26">
        <f>+'Annual Financial Data'!C95*100/'Annual Financial Data'!C81</f>
        <v>21.439624254319149</v>
      </c>
      <c r="D27" s="26">
        <f>+'Annual Financial Data'!D95*100/'Annual Financial Data'!D81</f>
        <v>33.788645573426237</v>
      </c>
      <c r="E27" s="26">
        <f>+'Annual Financial Data'!E95*100/'Annual Financial Data'!E81</f>
        <v>24.523732698604796</v>
      </c>
      <c r="F27" s="26">
        <f>+'Annual Financial Data'!F95*100/'Annual Financial Data'!F81</f>
        <v>17.987067634476155</v>
      </c>
      <c r="G27" s="26">
        <f>+'Annual Financial Data'!G95*100/'Annual Financial Data'!G81</f>
        <v>4.2941335610317255</v>
      </c>
      <c r="H27" s="26">
        <f>+'Annual Financial Data'!H95*100/'Annual Financial Data'!H81</f>
        <v>30.5213048336119</v>
      </c>
      <c r="I27" s="26">
        <f>+'Annual Financial Data'!I95*100/'Annual Financial Data'!I81</f>
        <v>39.747347899284208</v>
      </c>
      <c r="J27" s="26">
        <f>+'Annual Financial Data'!J95*100/'Annual Financial Data'!J81</f>
        <v>8.3869975455795878</v>
      </c>
      <c r="K27" s="26">
        <f>+'Annual Financial Data'!K95*100/'Annual Financial Data'!K81</f>
        <v>20.708474032649818</v>
      </c>
      <c r="L27" s="26">
        <f>+'Annual Financial Data'!L95*100/'Annual Financial Data'!L81</f>
        <v>14.734986378960309</v>
      </c>
      <c r="M27" s="26">
        <f>+'Annual Financial Data'!M95*100/'Annual Financial Data'!M81</f>
        <v>37.634439892385728</v>
      </c>
      <c r="N27" s="38" t="s">
        <v>79</v>
      </c>
    </row>
    <row r="28" spans="1:14" ht="14.25" x14ac:dyDescent="0.2">
      <c r="A28" s="19" t="s">
        <v>57</v>
      </c>
      <c r="B28" s="26">
        <f>+'Annual Financial Data'!B81*100/'Annual Financial Data'!B31</f>
        <v>6.9892318072726143</v>
      </c>
      <c r="C28" s="26">
        <f>+'Annual Financial Data'!C81*100/'Annual Financial Data'!C31</f>
        <v>3.900165955963725</v>
      </c>
      <c r="D28" s="26">
        <f>+'Annual Financial Data'!D81*100/'Annual Financial Data'!D31</f>
        <v>4.8201865092960743</v>
      </c>
      <c r="E28" s="26">
        <f>+'Annual Financial Data'!E81*100/'Annual Financial Data'!E31</f>
        <v>2.7400567558547388</v>
      </c>
      <c r="F28" s="26">
        <f>+'Annual Financial Data'!F81*100/'Annual Financial Data'!F31</f>
        <v>3.6265265554381596</v>
      </c>
      <c r="G28" s="26">
        <f>+'Annual Financial Data'!G81*100/'Annual Financial Data'!G31</f>
        <v>3.1347550294343973</v>
      </c>
      <c r="H28" s="26">
        <f>+'Annual Financial Data'!H81*100/'Annual Financial Data'!H31</f>
        <v>4.1913821901088513</v>
      </c>
      <c r="I28" s="26">
        <f>+'Annual Financial Data'!I81*100/'Annual Financial Data'!I31</f>
        <v>4.8903417715470132</v>
      </c>
      <c r="J28" s="26">
        <f>+'Annual Financial Data'!J81*100/'Annual Financial Data'!J31</f>
        <v>4.3375874071273826</v>
      </c>
      <c r="K28" s="26">
        <f>+'Annual Financial Data'!K81*100/'Annual Financial Data'!K31</f>
        <v>5.4011224108508671</v>
      </c>
      <c r="L28" s="26">
        <f>+'Annual Financial Data'!L81*100/'Annual Financial Data'!L31</f>
        <v>3.4260774697541101</v>
      </c>
      <c r="M28" s="26">
        <f>+'Annual Financial Data'!M81*100/'Annual Financial Data'!M31</f>
        <v>4.8406384182759696</v>
      </c>
      <c r="N28" s="38" t="s">
        <v>83</v>
      </c>
    </row>
    <row r="29" spans="1:14" x14ac:dyDescent="0.2">
      <c r="H29" s="27"/>
      <c r="I29" s="27"/>
      <c r="J29" s="27"/>
      <c r="K29" s="27"/>
      <c r="L29" s="27"/>
      <c r="M29" s="27"/>
    </row>
    <row r="30" spans="1:14" ht="14.25" x14ac:dyDescent="0.2">
      <c r="A30" s="19" t="s">
        <v>50</v>
      </c>
      <c r="B30" s="26">
        <f>+('Annual Financial Data'!B61+'Annual Financial Data'!B62)*100/'Annual Financial Data'!B31</f>
        <v>15.738522169394109</v>
      </c>
      <c r="C30" s="26">
        <f>+('Annual Financial Data'!C61+'Annual Financial Data'!C62)*100/'Annual Financial Data'!C31</f>
        <v>12.394606902158198</v>
      </c>
      <c r="D30" s="26">
        <f>+('Annual Financial Data'!D61+'Annual Financial Data'!D62)*100/'Annual Financial Data'!D31</f>
        <v>15.213747046139309</v>
      </c>
      <c r="E30" s="26">
        <f>+('Annual Financial Data'!E61+'Annual Financial Data'!E62)*100/'Annual Financial Data'!E31</f>
        <v>9.2006908040015212</v>
      </c>
      <c r="F30" s="26">
        <f>+('Annual Financial Data'!F61+'Annual Financial Data'!F62)*100/'Annual Financial Data'!F31</f>
        <v>8.2961212071291222</v>
      </c>
      <c r="G30" s="26">
        <f>+('Annual Financial Data'!G61+'Annual Financial Data'!G62)*100/'Annual Financial Data'!G31</f>
        <v>11.881180242544991</v>
      </c>
      <c r="H30" s="26">
        <f>+('Annual Financial Data'!H61+'Annual Financial Data'!H62)*100/'Annual Financial Data'!H31</f>
        <v>11.849677375407602</v>
      </c>
      <c r="I30" s="26">
        <f>+('Annual Financial Data'!I61+'Annual Financial Data'!I62)*100/'Annual Financial Data'!I31</f>
        <v>10.105711349604963</v>
      </c>
      <c r="J30" s="26">
        <f>+('Annual Financial Data'!J61+'Annual Financial Data'!J62)*100/'Annual Financial Data'!J31</f>
        <v>12.518489054693765</v>
      </c>
      <c r="K30" s="26">
        <f>+('Annual Financial Data'!K61+'Annual Financial Data'!K62)*100/'Annual Financial Data'!K31</f>
        <v>17.186740821035475</v>
      </c>
      <c r="L30" s="26">
        <f>+('Annual Financial Data'!L61+'Annual Financial Data'!L62)*100/'Annual Financial Data'!L31</f>
        <v>11.893729342584727</v>
      </c>
      <c r="M30" s="26">
        <f>+('Annual Financial Data'!M61+'Annual Financial Data'!M62)*100/'Annual Financial Data'!M31</f>
        <v>14.931317778816656</v>
      </c>
      <c r="N30" s="38" t="s">
        <v>73</v>
      </c>
    </row>
    <row r="31" spans="1:14" ht="14.25" x14ac:dyDescent="0.2">
      <c r="A31" s="19" t="s">
        <v>58</v>
      </c>
      <c r="B31" s="26">
        <f>+'Annual Financial Data'!B61*100/('Annual Financial Data'!B32+'Annual Financial Data'!B33)</f>
        <v>17.620790270835872</v>
      </c>
      <c r="C31" s="26">
        <f>+'Annual Financial Data'!C61*100/('Annual Financial Data'!C32+'Annual Financial Data'!C33)</f>
        <v>16.84582517943867</v>
      </c>
      <c r="D31" s="26">
        <f>+'Annual Financial Data'!D61*100/('Annual Financial Data'!D32+'Annual Financial Data'!D33)</f>
        <v>19.733231055758839</v>
      </c>
      <c r="E31" s="26">
        <f>+'Annual Financial Data'!E61*100/('Annual Financial Data'!E32+'Annual Financial Data'!E33)</f>
        <v>10.341675637900119</v>
      </c>
      <c r="F31" s="26">
        <f>+'Annual Financial Data'!F61*100/('Annual Financial Data'!F32+'Annual Financial Data'!F33)</f>
        <v>8.3781034608185045</v>
      </c>
      <c r="G31" s="26">
        <f>+'Annual Financial Data'!G61*100/('Annual Financial Data'!G32+'Annual Financial Data'!G33)</f>
        <v>15.811009240104184</v>
      </c>
      <c r="H31" s="26">
        <f>+'Annual Financial Data'!H61*100/('Annual Financial Data'!H32+'Annual Financial Data'!H33)</f>
        <v>17.047599246428323</v>
      </c>
      <c r="I31" s="26">
        <f>+'Annual Financial Data'!I61*100/('Annual Financial Data'!I32+'Annual Financial Data'!I33)</f>
        <v>12.012430612275235</v>
      </c>
      <c r="J31" s="26">
        <f>+'Annual Financial Data'!J61*100/('Annual Financial Data'!J32+'Annual Financial Data'!J33)</f>
        <v>16.725333646398944</v>
      </c>
      <c r="K31" s="26">
        <f>+'Annual Financial Data'!K61*100/('Annual Financial Data'!K32+'Annual Financial Data'!K33)</f>
        <v>23.032487554891421</v>
      </c>
      <c r="L31" s="26">
        <f>+'Annual Financial Data'!L61*100/('Annual Financial Data'!L32+'Annual Financial Data'!L33)</f>
        <v>17.108966058957058</v>
      </c>
      <c r="M31" s="26">
        <f>+'Annual Financial Data'!M61*100/('Annual Financial Data'!M32+'Annual Financial Data'!M33)</f>
        <v>20.050708004717254</v>
      </c>
      <c r="N31" s="38" t="s">
        <v>81</v>
      </c>
    </row>
    <row r="32" spans="1:14" ht="14.25" x14ac:dyDescent="0.2">
      <c r="A32" s="19" t="s">
        <v>59</v>
      </c>
      <c r="B32" s="26">
        <f>+'Annual Financial Data'!B45*100/'Annual Financial Data'!B31</f>
        <v>84.261477830605884</v>
      </c>
      <c r="C32" s="26">
        <f>+'Annual Financial Data'!C45*100/'Annual Financial Data'!C31</f>
        <v>87.605393097841798</v>
      </c>
      <c r="D32" s="26">
        <f>+'Annual Financial Data'!D45*100/'Annual Financial Data'!D31</f>
        <v>84.786252953860696</v>
      </c>
      <c r="E32" s="26">
        <f>+'Annual Financial Data'!E45*100/'Annual Financial Data'!E31</f>
        <v>90.799309195998475</v>
      </c>
      <c r="F32" s="26">
        <f>+'Annual Financial Data'!F45*100/'Annual Financial Data'!F31</f>
        <v>91.703878792870881</v>
      </c>
      <c r="G32" s="26">
        <f>+'Annual Financial Data'!G45*100/'Annual Financial Data'!G31</f>
        <v>88.118819757455014</v>
      </c>
      <c r="H32" s="26">
        <f>+'Annual Financial Data'!H45*100/'Annual Financial Data'!H31</f>
        <v>88.150322624592391</v>
      </c>
      <c r="I32" s="26">
        <f>+'Annual Financial Data'!I45*100/'Annual Financial Data'!I31</f>
        <v>89.89428865039504</v>
      </c>
      <c r="J32" s="26">
        <f>+'Annual Financial Data'!J45*100/'Annual Financial Data'!J31</f>
        <v>87.481510945306241</v>
      </c>
      <c r="K32" s="26">
        <f>+'Annual Financial Data'!K45*100/'Annual Financial Data'!K31</f>
        <v>82.813259178964529</v>
      </c>
      <c r="L32" s="26">
        <f>+'Annual Financial Data'!L45*100/'Annual Financial Data'!L31</f>
        <v>88.10627065741528</v>
      </c>
      <c r="M32" s="26">
        <f>+'Annual Financial Data'!M45*100/'Annual Financial Data'!M31</f>
        <v>84.47402580132389</v>
      </c>
      <c r="N32" s="38" t="s">
        <v>74</v>
      </c>
    </row>
    <row r="33" spans="1:14" ht="14.25" x14ac:dyDescent="0.2">
      <c r="A33" s="19" t="s">
        <v>60</v>
      </c>
      <c r="B33" s="26">
        <f>+('Annual Financial Data'!B32+'Annual Financial Data'!B33)*100/'Annual Financial Data'!B31</f>
        <v>71.375014617226782</v>
      </c>
      <c r="C33" s="26">
        <f>+('Annual Financial Data'!C32+'Annual Financial Data'!C33)*100/'Annual Financial Data'!C31</f>
        <v>73.576727587595713</v>
      </c>
      <c r="D33" s="26">
        <f>+('Annual Financial Data'!D32+'Annual Financial Data'!D33)*100/'Annual Financial Data'!D31</f>
        <v>73.839451229014927</v>
      </c>
      <c r="E33" s="26">
        <f>+('Annual Financial Data'!E32+'Annual Financial Data'!E33)*100/'Annual Financial Data'!E31</f>
        <v>81.811849389497283</v>
      </c>
      <c r="F33" s="26">
        <f>+('Annual Financial Data'!F32+'Annual Financial Data'!F33)*100/'Annual Financial Data'!F31</f>
        <v>80.994753497467485</v>
      </c>
      <c r="G33" s="26">
        <f>+('Annual Financial Data'!G32+'Annual Financial Data'!G33)*100/'Annual Financial Data'!G31</f>
        <v>75.144983233636395</v>
      </c>
      <c r="H33" s="26">
        <f>+('Annual Financial Data'!H32+'Annual Financial Data'!H33)*100/'Annual Financial Data'!H31</f>
        <v>68.32023852088642</v>
      </c>
      <c r="I33" s="26">
        <f>+('Annual Financial Data'!I32+'Annual Financial Data'!I33)*100/'Annual Financial Data'!I31</f>
        <v>73.217871166122052</v>
      </c>
      <c r="J33" s="26">
        <f>+('Annual Financial Data'!J32+'Annual Financial Data'!J33)*100/'Annual Financial Data'!J31</f>
        <v>72.190283135236626</v>
      </c>
      <c r="K33" s="26">
        <f>+('Annual Financial Data'!K32+'Annual Financial Data'!K33)*100/'Annual Financial Data'!K31</f>
        <v>72.702453800346689</v>
      </c>
      <c r="L33" s="26">
        <f>+('Annual Financial Data'!L32+'Annual Financial Data'!L33)*100/'Annual Financial Data'!L31</f>
        <v>69.517522576169952</v>
      </c>
      <c r="M33" s="26">
        <f>+('Annual Financial Data'!M32+'Annual Financial Data'!M33)*100/'Annual Financial Data'!M31</f>
        <v>74.467783258844634</v>
      </c>
      <c r="N33" s="38" t="s">
        <v>80</v>
      </c>
    </row>
    <row r="34" spans="1:14" x14ac:dyDescent="0.2">
      <c r="H34" s="27"/>
      <c r="I34" s="27"/>
      <c r="J34" s="27"/>
      <c r="K34" s="27"/>
      <c r="L34" s="27"/>
      <c r="M34" s="27"/>
    </row>
    <row r="35" spans="1:14" ht="14.25" x14ac:dyDescent="0.2">
      <c r="A35" s="19" t="s">
        <v>61</v>
      </c>
      <c r="B35" s="26">
        <f>+'Annual Financial Data'!B22*100/'Annual Financial Data'!B31</f>
        <v>35.555733736677283</v>
      </c>
      <c r="C35" s="26">
        <f>+'Annual Financial Data'!C22*100/'Annual Financial Data'!C31</f>
        <v>55.356527801049225</v>
      </c>
      <c r="D35" s="26">
        <f>+'Annual Financial Data'!D22*100/'Annual Financial Data'!D31</f>
        <v>48.918678012566581</v>
      </c>
      <c r="E35" s="26">
        <f>+'Annual Financial Data'!E22*100/'Annual Financial Data'!E31</f>
        <v>31.38961959433486</v>
      </c>
      <c r="F35" s="26">
        <f>+'Annual Financial Data'!F22*100/'Annual Financial Data'!F31</f>
        <v>54.637916375250803</v>
      </c>
      <c r="G35" s="26">
        <f>+'Annual Financial Data'!G22*100/'Annual Financial Data'!G31</f>
        <v>55.43298439935986</v>
      </c>
      <c r="H35" s="26">
        <f>+'Annual Financial Data'!H22*100/'Annual Financial Data'!H31</f>
        <v>59.921464478977796</v>
      </c>
      <c r="I35" s="26">
        <f>+'Annual Financial Data'!I22*100/'Annual Financial Data'!I31</f>
        <v>41.624278162305849</v>
      </c>
      <c r="J35" s="26">
        <f>+'Annual Financial Data'!J22*100/'Annual Financial Data'!J31</f>
        <v>57.329816566703585</v>
      </c>
      <c r="K35" s="26">
        <f>+'Annual Financial Data'!K22*100/'Annual Financial Data'!K31</f>
        <v>47.505819123188289</v>
      </c>
      <c r="L35" s="26">
        <f>+'Annual Financial Data'!L22*100/'Annual Financial Data'!L31</f>
        <v>47.736487667851037</v>
      </c>
      <c r="M35" s="26">
        <f>+'Annual Financial Data'!M22*100/'Annual Financial Data'!M31</f>
        <v>41.308053624355502</v>
      </c>
      <c r="N35" s="38" t="s">
        <v>72</v>
      </c>
    </row>
    <row r="36" spans="1:14" ht="14.25" x14ac:dyDescent="0.2">
      <c r="A36" s="19" t="s">
        <v>62</v>
      </c>
      <c r="B36" s="26">
        <f>+'Annual Financial Data'!B22*100/('Annual Financial Data'!B32+'Annual Financial Data'!B33)</f>
        <v>49.815378570998838</v>
      </c>
      <c r="C36" s="26">
        <f>+'Annual Financial Data'!C22*100/('Annual Financial Data'!C32+'Annual Financial Data'!C33)</f>
        <v>75.236463506949676</v>
      </c>
      <c r="D36" s="26">
        <f>+'Annual Financial Data'!D22*100/('Annual Financial Data'!D32+'Annual Financial Data'!D33)</f>
        <v>66.25005630234719</v>
      </c>
      <c r="E36" s="26">
        <f>+'Annual Financial Data'!E22*100/('Annual Financial Data'!E32+'Annual Financial Data'!E33)</f>
        <v>38.368060163133954</v>
      </c>
      <c r="F36" s="26">
        <f>+'Annual Financial Data'!F22*100/('Annual Financial Data'!F32+'Annual Financial Data'!F33)</f>
        <v>67.458587150288949</v>
      </c>
      <c r="G36" s="26">
        <f>+'Annual Financial Data'!G22*100/('Annual Financial Data'!G32+'Annual Financial Data'!G33)</f>
        <v>73.768044138104159</v>
      </c>
      <c r="H36" s="26">
        <f>+'Annual Financial Data'!H22*100/('Annual Financial Data'!H32+'Annual Financial Data'!H33)</f>
        <v>87.706755386486236</v>
      </c>
      <c r="I36" s="26">
        <f>+'Annual Financial Data'!I22*100/('Annual Financial Data'!I32+'Annual Financial Data'!I33)</f>
        <v>56.849888557761595</v>
      </c>
      <c r="J36" s="26">
        <f>+'Annual Financial Data'!J22*100/('Annual Financial Data'!J32+'Annual Financial Data'!J33)</f>
        <v>79.414865930509777</v>
      </c>
      <c r="K36" s="26">
        <f>+'Annual Financial Data'!K22*100/('Annual Financial Data'!K32+'Annual Financial Data'!K33)</f>
        <v>65.342800194402443</v>
      </c>
      <c r="L36" s="26">
        <f>+'Annual Financial Data'!L22*100/('Annual Financial Data'!L32+'Annual Financial Data'!L33)</f>
        <v>68.668280886371406</v>
      </c>
      <c r="M36" s="26">
        <f>+'Annual Financial Data'!M22*100/('Annual Financial Data'!M32+'Annual Financial Data'!M33)</f>
        <v>55.471039712262808</v>
      </c>
      <c r="N36" s="20" t="s">
        <v>51</v>
      </c>
    </row>
    <row r="37" spans="1:14" ht="28.5" x14ac:dyDescent="0.2">
      <c r="A37" s="19" t="s">
        <v>63</v>
      </c>
      <c r="B37" s="26">
        <f>+'Annual Financial Data'!B61*100/'Annual Financial Data'!B22</f>
        <v>35.372189826324473</v>
      </c>
      <c r="C37" s="26">
        <f>+'Annual Financial Data'!C61*100/'Annual Financial Data'!C22</f>
        <v>22.390506403696929</v>
      </c>
      <c r="D37" s="26">
        <f>+'Annual Financial Data'!D61*100/'Annual Financial Data'!D22</f>
        <v>29.785983827246508</v>
      </c>
      <c r="E37" s="26">
        <f>+'Annual Financial Data'!E61*100/'Annual Financial Data'!E22</f>
        <v>26.953866299023748</v>
      </c>
      <c r="F37" s="26">
        <f>+'Annual Financial Data'!F61*100/'Annual Financial Data'!F22</f>
        <v>12.419624861328895</v>
      </c>
      <c r="G37" s="26">
        <f>+'Annual Financial Data'!G61*100/'Annual Financial Data'!G22</f>
        <v>21.433412563445156</v>
      </c>
      <c r="H37" s="26">
        <f>+'Annual Financial Data'!H61*100/'Annual Financial Data'!H22</f>
        <v>19.43704241629602</v>
      </c>
      <c r="I37" s="26">
        <f>+'Annual Financial Data'!I61*100/'Annual Financial Data'!I22</f>
        <v>21.130086473380086</v>
      </c>
      <c r="J37" s="26">
        <f>+'Annual Financial Data'!J61*100/'Annual Financial Data'!J22</f>
        <v>21.060708785977273</v>
      </c>
      <c r="K37" s="26">
        <f>+'Annual Financial Data'!K61*100/'Annual Financial Data'!K22</f>
        <v>35.24869991241129</v>
      </c>
      <c r="L37" s="26">
        <f>+'Annual Financial Data'!L61*100/'Annual Financial Data'!L22</f>
        <v>24.915384276574592</v>
      </c>
      <c r="M37" s="26">
        <f>+'Annual Financial Data'!M61*100/'Annual Financial Data'!M22</f>
        <v>36.146263182957263</v>
      </c>
      <c r="N37" s="38" t="s">
        <v>71</v>
      </c>
    </row>
    <row r="38" spans="1:14" ht="14.25" x14ac:dyDescent="0.2">
      <c r="B38" s="26"/>
      <c r="H38" s="27"/>
      <c r="I38" s="27"/>
      <c r="J38" s="27"/>
      <c r="K38" s="27"/>
      <c r="L38" s="27"/>
      <c r="M38" s="27"/>
    </row>
    <row r="39" spans="1:14" ht="14.25" x14ac:dyDescent="0.2">
      <c r="A39" s="19" t="s">
        <v>64</v>
      </c>
      <c r="B39" s="26">
        <f>('Annual Financial Data'!B14+'Annual Financial Data'!B15+'Annual Financial Data'!B16+'Annual Financial Data'!B17)/('Annual Financial Data'!B32+'Annual Financial Data'!B33)</f>
        <v>0.42208227279876143</v>
      </c>
      <c r="C39" s="26">
        <f>('Annual Financial Data'!C14+'Annual Financial Data'!C15+'Annual Financial Data'!C16+'Annual Financial Data'!C17)/('Annual Financial Data'!C32+'Annual Financial Data'!C33)</f>
        <v>0.14167186142535179</v>
      </c>
      <c r="D39" s="26">
        <f>('Annual Financial Data'!D14+'Annual Financial Data'!D15+'Annual Financial Data'!D16+'Annual Financial Data'!D17)/('Annual Financial Data'!D32+'Annual Financial Data'!D33)</f>
        <v>0.17214773324862284</v>
      </c>
      <c r="E39" s="26">
        <f>('Annual Financial Data'!E14+'Annual Financial Data'!E15+'Annual Financial Data'!E16+'Annual Financial Data'!E17)/('Annual Financial Data'!E32+'Annual Financial Data'!E33)</f>
        <v>0.42179127689893137</v>
      </c>
      <c r="F39" s="26">
        <f>('Annual Financial Data'!F14+'Annual Financial Data'!F15+'Annual Financial Data'!F16+'Annual Financial Data'!F17)/('Annual Financial Data'!F32+'Annual Financial Data'!F33)</f>
        <v>0.21243133954048968</v>
      </c>
      <c r="G39" s="26">
        <f>('Annual Financial Data'!G14+'Annual Financial Data'!G15+'Annual Financial Data'!G16+'Annual Financial Data'!G17)/('Annual Financial Data'!G32+'Annual Financial Data'!G33)</f>
        <v>0.25281440869669858</v>
      </c>
      <c r="H39" s="26">
        <f>('Annual Financial Data'!H14+'Annual Financial Data'!H15+'Annual Financial Data'!H16+'Annual Financial Data'!H17)/('Annual Financial Data'!H32+'Annual Financial Data'!H33)</f>
        <v>0.16978951485070071</v>
      </c>
      <c r="I39" s="26">
        <f>('Annual Financial Data'!I14+'Annual Financial Data'!I15+'Annual Financial Data'!I16+'Annual Financial Data'!I17)/('Annual Financial Data'!I32+'Annual Financial Data'!I33)</f>
        <v>0.31097172502816828</v>
      </c>
      <c r="J39" s="26">
        <f>('Annual Financial Data'!J14+'Annual Financial Data'!J15+'Annual Financial Data'!J16+'Annual Financial Data'!J17)/('Annual Financial Data'!J32+'Annual Financial Data'!J33)</f>
        <v>0.18332305465706006</v>
      </c>
      <c r="K39" s="26">
        <f>('Annual Financial Data'!K14+'Annual Financial Data'!K15+'Annual Financial Data'!K16+'Annual Financial Data'!K17)/('Annual Financial Data'!K32+'Annual Financial Data'!K33)</f>
        <v>0.45363757544813976</v>
      </c>
      <c r="L39" s="26">
        <f>('Annual Financial Data'!L14+'Annual Financial Data'!L15+'Annual Financial Data'!L16+'Annual Financial Data'!L17)/('Annual Financial Data'!L32+'Annual Financial Data'!L33)</f>
        <v>0.21675692976160146</v>
      </c>
      <c r="M39" s="26">
        <f>('Annual Financial Data'!M14+'Annual Financial Data'!M15+'Annual Financial Data'!M16+'Annual Financial Data'!M17)/('Annual Financial Data'!M32+'Annual Financial Data'!M33)</f>
        <v>0.44914447412682496</v>
      </c>
      <c r="N39" s="20" t="s">
        <v>69</v>
      </c>
    </row>
    <row r="40" spans="1:14" ht="14.25" x14ac:dyDescent="0.2">
      <c r="A40" s="19" t="s">
        <v>65</v>
      </c>
      <c r="B40" s="26">
        <f>+('Annual Financial Data'!B14+'Annual Financial Data'!B15+'Annual Financial Data'!B16+'Annual Financial Data'!B17+'Annual Financial Data'!B18+'Annual Financial Data'!B19+'Annual Financial Data'!B20+'Annual Financial Data'!B21+'Annual Financial Data'!B23)*100/('Annual Financial Data'!B32+'Annual Financial Data'!B33)</f>
        <v>80.999653423806862</v>
      </c>
      <c r="C40" s="26">
        <f>+('Annual Financial Data'!C14+'Annual Financial Data'!C15+'Annual Financial Data'!C16+'Annual Financial Data'!C17+'Annual Financial Data'!C18+'Annual Financial Data'!C19+'Annual Financial Data'!C20+'Annual Financial Data'!C21+'Annual Financial Data'!C23)*100/('Annual Financial Data'!C32+'Annual Financial Data'!C33)</f>
        <v>50.105825733219952</v>
      </c>
      <c r="D40" s="26">
        <f>+('Annual Financial Data'!D14+'Annual Financial Data'!D15+'Annual Financial Data'!D16+'Annual Financial Data'!D17+'Annual Financial Data'!D18+'Annual Financial Data'!D19+'Annual Financial Data'!D20+'Annual Financial Data'!D21+'Annual Financial Data'!D23)*100/('Annual Financial Data'!D32+'Annual Financial Data'!D33)</f>
        <v>61.139406443140473</v>
      </c>
      <c r="E40" s="26">
        <f>+('Annual Financial Data'!E14+'Annual Financial Data'!E15+'Annual Financial Data'!E16+'Annual Financial Data'!E17+'Annual Financial Data'!E18+'Annual Financial Data'!E19+'Annual Financial Data'!E20+'Annual Financial Data'!E21+'Annual Financial Data'!E23)*100/('Annual Financial Data'!E32+'Annual Financial Data'!E33)</f>
        <v>77.118410703987706</v>
      </c>
      <c r="F40" s="26">
        <f>+('Annual Financial Data'!F14+'Annual Financial Data'!F15+'Annual Financial Data'!F16+'Annual Financial Data'!F17+'Annual Financial Data'!F18+'Annual Financial Data'!F19+'Annual Financial Data'!F20+'Annual Financial Data'!F21+'Annual Financial Data'!F23)*100/('Annual Financial Data'!F32+'Annual Financial Data'!F33)</f>
        <v>50.455638216556054</v>
      </c>
      <c r="G40" s="26">
        <f>+('Annual Financial Data'!G14+'Annual Financial Data'!G15+'Annual Financial Data'!G16+'Annual Financial Data'!G17+'Annual Financial Data'!G18+'Annual Financial Data'!G19+'Annual Financial Data'!G20+'Annual Financial Data'!G21+'Annual Financial Data'!G23)*100/('Annual Financial Data'!G32+'Annual Financial Data'!G33)</f>
        <v>52.815018353374569</v>
      </c>
      <c r="H40" s="26">
        <f>+('Annual Financial Data'!H14+'Annual Financial Data'!H15+'Annual Financial Data'!H16+'Annual Financial Data'!H17+'Annual Financial Data'!H18+'Annual Financial Data'!H19+'Annual Financial Data'!H20+'Annual Financial Data'!H21+'Annual Financial Data'!H23)*100/('Annual Financial Data'!H32+'Annual Financial Data'!H33)</f>
        <v>47.932997938646274</v>
      </c>
      <c r="I40" s="26">
        <f>+('Annual Financial Data'!I14+'Annual Financial Data'!I15+'Annual Financial Data'!I16+'Annual Financial Data'!I17+'Annual Financial Data'!I18+'Annual Financial Data'!I19+'Annual Financial Data'!I20+'Annual Financial Data'!I21+'Annual Financial Data'!I23)*100/('Annual Financial Data'!I32+'Annual Financial Data'!I33)</f>
        <v>71.211336641519296</v>
      </c>
      <c r="J40" s="26">
        <f>+('Annual Financial Data'!J14+'Annual Financial Data'!J15+'Annual Financial Data'!J16+'Annual Financial Data'!J17+'Annual Financial Data'!J18+'Annual Financial Data'!J19+'Annual Financial Data'!J20+'Annual Financial Data'!J21+'Annual Financial Data'!J23)*100/('Annual Financial Data'!J32+'Annual Financial Data'!J33)</f>
        <v>53.538253009247171</v>
      </c>
      <c r="K40" s="26">
        <f>+('Annual Financial Data'!K14+'Annual Financial Data'!K15+'Annual Financial Data'!K16+'Annual Financial Data'!K17+'Annual Financial Data'!K18+'Annual Financial Data'!K19+'Annual Financial Data'!K20+'Annual Financial Data'!K21+'Annual Financial Data'!K23)*100/('Annual Financial Data'!K32+'Annual Financial Data'!K33)</f>
        <v>63.518494607957159</v>
      </c>
      <c r="L40" s="26">
        <f>+('Annual Financial Data'!L14+'Annual Financial Data'!L15+'Annual Financial Data'!L16+'Annual Financial Data'!L17+'Annual Financial Data'!L18+'Annual Financial Data'!L19+'Annual Financial Data'!L20+'Annual Financial Data'!L21+'Annual Financial Data'!L23)*100/('Annual Financial Data'!L32+'Annual Financial Data'!L33)</f>
        <v>64.46354028757051</v>
      </c>
      <c r="M40" s="26">
        <f>+('Annual Financial Data'!M14+'Annual Financial Data'!M15+'Annual Financial Data'!M16+'Annual Financial Data'!M17+'Annual Financial Data'!M18+'Annual Financial Data'!M19+'Annual Financial Data'!M20+'Annual Financial Data'!M21+'Annual Financial Data'!M23)*100/('Annual Financial Data'!M32+'Annual Financial Data'!M33)</f>
        <v>74.827878098118802</v>
      </c>
      <c r="N40" s="38" t="s">
        <v>70</v>
      </c>
    </row>
    <row r="41" spans="1:14" ht="28.5" x14ac:dyDescent="0.2">
      <c r="A41" s="19" t="s">
        <v>66</v>
      </c>
      <c r="B41" s="26">
        <f>('Annual Financial Data'!B14+'Annual Financial Data'!B15+'Annual Financial Data'!B17)/('Annual Financial Data'!B32+'Annual Financial Data'!B33)</f>
        <v>0.42208227279876143</v>
      </c>
      <c r="C41" s="26">
        <f>('Annual Financial Data'!C14+'Annual Financial Data'!C15+'Annual Financial Data'!C17)/('Annual Financial Data'!C32+'Annual Financial Data'!C33)</f>
        <v>0.14167186142535179</v>
      </c>
      <c r="D41" s="26">
        <f>('Annual Financial Data'!D14+'Annual Financial Data'!D15+'Annual Financial Data'!D17)/('Annual Financial Data'!D32+'Annual Financial Data'!D33)</f>
        <v>0.16429745791337011</v>
      </c>
      <c r="E41" s="26">
        <f>('Annual Financial Data'!E14+'Annual Financial Data'!E15+'Annual Financial Data'!E17)/('Annual Financial Data'!E32+'Annual Financial Data'!E33)</f>
        <v>0.38978879641744985</v>
      </c>
      <c r="F41" s="26">
        <f>('Annual Financial Data'!F14+'Annual Financial Data'!F15+'Annual Financial Data'!F17)/('Annual Financial Data'!F32+'Annual Financial Data'!F33)</f>
        <v>0.20981304515741481</v>
      </c>
      <c r="G41" s="26">
        <f>('Annual Financial Data'!G14+'Annual Financial Data'!G15+'Annual Financial Data'!G17)/('Annual Financial Data'!G32+'Annual Financial Data'!G33)</f>
        <v>0.25281440869669858</v>
      </c>
      <c r="H41" s="26">
        <f>('Annual Financial Data'!H14+'Annual Financial Data'!H15+'Annual Financial Data'!H17)/('Annual Financial Data'!H32+'Annual Financial Data'!H33)</f>
        <v>0.16559762643765619</v>
      </c>
      <c r="I41" s="26">
        <f>('Annual Financial Data'!I14+'Annual Financial Data'!I15+'Annual Financial Data'!I17)/('Annual Financial Data'!I32+'Annual Financial Data'!I33)</f>
        <v>0.31097172502816828</v>
      </c>
      <c r="J41" s="26">
        <f>('Annual Financial Data'!J14+'Annual Financial Data'!J15+'Annual Financial Data'!J17)/('Annual Financial Data'!J32+'Annual Financial Data'!J33)</f>
        <v>0.17202979172927382</v>
      </c>
      <c r="K41" s="26">
        <f>('Annual Financial Data'!K14+'Annual Financial Data'!K15+'Annual Financial Data'!K17)/('Annual Financial Data'!K32+'Annual Financial Data'!K33)</f>
        <v>0.45343356271723367</v>
      </c>
      <c r="L41" s="26">
        <f>('Annual Financial Data'!L14+'Annual Financial Data'!L15+'Annual Financial Data'!L17)/('Annual Financial Data'!L32+'Annual Financial Data'!L33)</f>
        <v>0.20259101903639215</v>
      </c>
      <c r="M41" s="26">
        <f>('Annual Financial Data'!M14+'Annual Financial Data'!M15+'Annual Financial Data'!M17)/('Annual Financial Data'!M32+'Annual Financial Data'!M33)</f>
        <v>0.44712340501616971</v>
      </c>
      <c r="N41" s="38" t="s">
        <v>85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Tala</cp:lastModifiedBy>
  <dcterms:created xsi:type="dcterms:W3CDTF">2023-07-16T08:39:18Z</dcterms:created>
  <dcterms:modified xsi:type="dcterms:W3CDTF">2025-08-20T08:59:17Z</dcterms:modified>
</cp:coreProperties>
</file>